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5520" tabRatio="599" activeTab="0"/>
  </bookViews>
  <sheets>
    <sheet name="J Partida" sheetId="1" r:id="rId1"/>
  </sheets>
  <definedNames>
    <definedName name="_xlnm.Print_Area" localSheetId="0">'J Partida'!$A$1:$AM$50</definedName>
  </definedNames>
  <calcPr fullCalcOnLoad="1"/>
</workbook>
</file>

<file path=xl/sharedStrings.xml><?xml version="1.0" encoding="utf-8"?>
<sst xmlns="http://schemas.openxmlformats.org/spreadsheetml/2006/main" count="172" uniqueCount="106">
  <si>
    <t>DIAS</t>
  </si>
  <si>
    <t>HORAS</t>
  </si>
  <si>
    <t>TOTAL</t>
  </si>
  <si>
    <t>TOTAL DIAS</t>
  </si>
  <si>
    <t>MESES / DIAS</t>
  </si>
  <si>
    <t>S</t>
  </si>
  <si>
    <t>D</t>
  </si>
  <si>
    <t>L</t>
  </si>
  <si>
    <t>M</t>
  </si>
  <si>
    <t>MI</t>
  </si>
  <si>
    <t>J</t>
  </si>
  <si>
    <t>V</t>
  </si>
  <si>
    <t>MESES</t>
  </si>
  <si>
    <t>J. NORMAL</t>
  </si>
  <si>
    <t>J. INTEN.</t>
  </si>
  <si>
    <t>ESPECIALES</t>
  </si>
  <si>
    <t>LABORABLES</t>
  </si>
  <si>
    <t>FESTIVOS</t>
  </si>
  <si>
    <t>MES</t>
  </si>
  <si>
    <t xml:space="preserve">D I A S </t>
  </si>
  <si>
    <t>MAÑANA</t>
  </si>
  <si>
    <t>TARDE</t>
  </si>
  <si>
    <t>NORMALES</t>
  </si>
  <si>
    <t>Nº</t>
  </si>
  <si>
    <t>H. / DIA</t>
  </si>
  <si>
    <t xml:space="preserve">   TOTAL HORAS</t>
  </si>
  <si>
    <t>LA</t>
  </si>
  <si>
    <t>BO</t>
  </si>
  <si>
    <t>RA</t>
  </si>
  <si>
    <t>BLE</t>
  </si>
  <si>
    <t>DOM. ABON.</t>
  </si>
  <si>
    <t xml:space="preserve">  LABORABLES ..........</t>
  </si>
  <si>
    <t>FES</t>
  </si>
  <si>
    <t>SABADOS</t>
  </si>
  <si>
    <t xml:space="preserve">  FESTIVOS.................</t>
  </si>
  <si>
    <t>TI</t>
  </si>
  <si>
    <t>RECUPERAD.</t>
  </si>
  <si>
    <t xml:space="preserve">  TOTAL.........................</t>
  </si>
  <si>
    <t>VOS</t>
  </si>
  <si>
    <t>VACACIONES</t>
  </si>
  <si>
    <t>DETALLE DE DIAS FESTIVOS</t>
  </si>
  <si>
    <t xml:space="preserve">*.- Las vacaciones se disfrutarán, con carácter general en Agosto, conforme al Calendario. No obstante, con carácter individualizado por necesidades del trabajo, podrán ser modificadas y disfrutadas en     </t>
  </si>
  <si>
    <t xml:space="preserve">los meses de Julio-Septiembre, con un preaviso de, al menos, dos meses de antelación, conforme al Art.º 38.3 del Estatuto de los Trabajadores. Se procurará que dichos cambios sean voluntarios.     </t>
  </si>
  <si>
    <t xml:space="preserve"> 8 DE DICIEMBRE - LA INMACULADA</t>
  </si>
  <si>
    <t xml:space="preserve"> </t>
  </si>
  <si>
    <t>JORNADA PARTIDA</t>
  </si>
  <si>
    <t>VIERNES</t>
  </si>
  <si>
    <t>HORARIO JORNADA PARTIDA</t>
  </si>
  <si>
    <t>De 7'45 a 13'00</t>
  </si>
  <si>
    <t>De 13'40 a 17'10</t>
  </si>
  <si>
    <t>J. INTENSIVA</t>
  </si>
  <si>
    <t>( * )</t>
  </si>
  <si>
    <t>De 7'45 a 14'10</t>
  </si>
  <si>
    <t>ESPECIAL</t>
  </si>
  <si>
    <t>8 h. 45'</t>
  </si>
  <si>
    <t>6 h. 25'</t>
  </si>
  <si>
    <t xml:space="preserve">    6 DE ENERO - EPIFANIA DEL SEÑOR</t>
  </si>
  <si>
    <t xml:space="preserve">    1  DE ENERO - AÑO NUEVO</t>
  </si>
  <si>
    <t>12 DE OCTUBRE - FIESTA HISPANIDAD</t>
  </si>
  <si>
    <t>19 DE MARZO - SAN JOSE</t>
  </si>
  <si>
    <t xml:space="preserve">J O R N A D A    P A R T I D A  </t>
  </si>
  <si>
    <t>23/12</t>
  </si>
  <si>
    <t>22 DE ENERO - S. VTE. MARTIR</t>
  </si>
  <si>
    <t>29/07</t>
  </si>
  <si>
    <t>De 7'45 a 11'45</t>
  </si>
  <si>
    <t xml:space="preserve">4 h. </t>
  </si>
  <si>
    <t xml:space="preserve">1.696 h. </t>
  </si>
  <si>
    <t>C A L E N D A R I O    L A B O R A L     A Ñ O    2 0 1 1</t>
  </si>
  <si>
    <t>22 DE ABRIL - VIERNES SANTO</t>
  </si>
  <si>
    <t>1 DE MAYO - FIESTA DEL  TRABAJO (Passado dia 2)</t>
  </si>
  <si>
    <t>25 DE ABRIL  - LUNES DE PASCUA</t>
  </si>
  <si>
    <t>21 DE ABRIL - JUEVES SANTO</t>
  </si>
  <si>
    <t>15 DE AGOSTO - LA ASUNCION</t>
  </si>
  <si>
    <t>1 DE NOVIEMBRE - TODOS LOS SANTOS</t>
  </si>
  <si>
    <t>6 DE DICIEMBRE - LA CONSTITUCION</t>
  </si>
  <si>
    <t>D E T A L L E    D E    D I A S / H O R A S    -    A Ñ O   2 0 1 1</t>
  </si>
  <si>
    <t>(4)</t>
  </si>
  <si>
    <t>(1)</t>
  </si>
  <si>
    <t>(6)</t>
  </si>
  <si>
    <t>(3)</t>
  </si>
  <si>
    <t>(7)</t>
  </si>
  <si>
    <t>(2)</t>
  </si>
  <si>
    <t>(14)</t>
  </si>
  <si>
    <t>(11)</t>
  </si>
  <si>
    <t>(8)</t>
  </si>
  <si>
    <t>(13)</t>
  </si>
  <si>
    <t>(10)</t>
  </si>
  <si>
    <t>(21)</t>
  </si>
  <si>
    <t>(18)</t>
  </si>
  <si>
    <t>(15)</t>
  </si>
  <si>
    <t>(20)</t>
  </si>
  <si>
    <t>(16)</t>
  </si>
  <si>
    <t>(28)</t>
  </si>
  <si>
    <t>(25)</t>
  </si>
  <si>
    <t>(23)</t>
  </si>
  <si>
    <t>(29)</t>
  </si>
  <si>
    <t>(30)</t>
  </si>
  <si>
    <t>De 7'15 a 14'10</t>
  </si>
  <si>
    <t>6 h. 55'</t>
  </si>
  <si>
    <t>1.163 h. 45'</t>
  </si>
  <si>
    <t>(27)</t>
  </si>
  <si>
    <t>318 h. 10'</t>
  </si>
  <si>
    <t>205 h. 20'</t>
  </si>
  <si>
    <t>4 h. 45'</t>
  </si>
  <si>
    <t>31 DE AGOSTO - VIRGEN DE ALBUIXECH</t>
  </si>
  <si>
    <t>De 7'15 a 12'00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</si>
</sst>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_)"/>
    <numFmt numFmtId="183" formatCode="#,##0.00_);\(#,##0.00\)"/>
    <numFmt numFmtId="184" formatCode="#,##0.0000_);\(#,##0.0000\)"/>
    <numFmt numFmtId="185" formatCode="#,##0.0_);\(#,##0.0\)"/>
    <numFmt numFmtId="186" formatCode="#,##0.000_);\(#,##0.000\)"/>
    <numFmt numFmtId="187" formatCode="#,##0_);\(#,##0\)"/>
    <numFmt numFmtId="188" formatCode="0;[Red]0"/>
    <numFmt numFmtId="189" formatCode="#,##0_);[Red]\`\(#,##0\)"/>
    <numFmt numFmtId="190" formatCode="#,##0_);[Red]\ \(#,##0\)"/>
    <numFmt numFmtId="191" formatCode="d/m/yyyy"/>
    <numFmt numFmtId="192" formatCode="d/m"/>
    <numFmt numFmtId="193" formatCode="0.0"/>
    <numFmt numFmtId="194" formatCode="0.000000"/>
    <numFmt numFmtId="195" formatCode="0.00000"/>
    <numFmt numFmtId="196" formatCode="0.0000"/>
    <numFmt numFmtId="197" formatCode="0.000"/>
    <numFmt numFmtId="198" formatCode="[$-C0A]dddd\,\ dd&quot; de &quot;mmmm&quot; de &quot;yyyy"/>
  </numFmts>
  <fonts count="61">
    <font>
      <sz val="12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8"/>
      <name val="Times New Roman"/>
      <family val="1"/>
    </font>
    <font>
      <b/>
      <u val="single"/>
      <sz val="12"/>
      <name val="Arial"/>
      <family val="2"/>
    </font>
    <font>
      <sz val="18"/>
      <color indexed="12"/>
      <name val="Alstom Logo"/>
      <family val="0"/>
    </font>
    <font>
      <sz val="12"/>
      <color indexed="10"/>
      <name val="Arial"/>
      <family val="2"/>
    </font>
    <font>
      <sz val="12"/>
      <name val="FuturaA Md BT"/>
      <family val="2"/>
    </font>
    <font>
      <b/>
      <sz val="24"/>
      <color indexed="10"/>
      <name val="FuturaA Md BT"/>
      <family val="2"/>
    </font>
    <font>
      <b/>
      <sz val="24"/>
      <name val="FuturaA Md BT"/>
      <family val="2"/>
    </font>
    <font>
      <b/>
      <sz val="12"/>
      <name val="FuturaA Md BT"/>
      <family val="2"/>
    </font>
    <font>
      <sz val="8"/>
      <name val="FuturaA Md BT"/>
      <family val="2"/>
    </font>
    <font>
      <b/>
      <sz val="14"/>
      <color indexed="10"/>
      <name val="Arial"/>
      <family val="2"/>
    </font>
    <font>
      <b/>
      <sz val="12"/>
      <name val="Futura Lt BT"/>
      <family val="2"/>
    </font>
    <font>
      <b/>
      <u val="double"/>
      <sz val="20"/>
      <name val="Arial"/>
      <family val="2"/>
    </font>
    <font>
      <b/>
      <sz val="22"/>
      <color indexed="10"/>
      <name val="Arial"/>
      <family val="2"/>
    </font>
    <font>
      <sz val="12"/>
      <color indexed="10"/>
      <name val="FuturaA Md BT"/>
      <family val="2"/>
    </font>
    <font>
      <sz val="11"/>
      <color indexed="12"/>
      <name val="Arial"/>
      <family val="2"/>
    </font>
    <font>
      <u val="single"/>
      <sz val="8.65"/>
      <color indexed="12"/>
      <name val="Arial"/>
      <family val="0"/>
    </font>
    <font>
      <u val="single"/>
      <sz val="8.65"/>
      <color indexed="36"/>
      <name val="Arial"/>
      <family val="0"/>
    </font>
    <font>
      <sz val="11"/>
      <name val="FuturaA Bk BT"/>
      <family val="2"/>
    </font>
    <font>
      <sz val="12"/>
      <name val="FuturaA Bk BT"/>
      <family val="2"/>
    </font>
    <font>
      <b/>
      <sz val="12"/>
      <name val="FuturaA Bk BT"/>
      <family val="2"/>
    </font>
    <font>
      <b/>
      <sz val="11"/>
      <name val="FuturaA Bk BT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12"/>
      </right>
      <top>
        <color indexed="63"/>
      </top>
      <bottom style="medium">
        <color indexed="8"/>
      </bottom>
    </border>
    <border>
      <left style="double">
        <color indexed="12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48"/>
      </left>
      <right style="double">
        <color indexed="48"/>
      </right>
      <top style="double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12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Continuous"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2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183" fontId="0" fillId="0" borderId="0" xfId="0" applyNumberForma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84" fontId="0" fillId="0" borderId="13" xfId="0" applyNumberFormat="1" applyBorder="1" applyAlignment="1" applyProtection="1">
      <alignment/>
      <protection/>
    </xf>
    <xf numFmtId="183" fontId="3" fillId="0" borderId="13" xfId="0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87" fontId="0" fillId="0" borderId="14" xfId="0" applyNumberForma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8" fillId="0" borderId="17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Continuous"/>
      <protection/>
    </xf>
    <xf numFmtId="0" fontId="11" fillId="0" borderId="25" xfId="0" applyFont="1" applyBorder="1" applyAlignment="1" applyProtection="1">
      <alignment horizontal="centerContinuous"/>
      <protection/>
    </xf>
    <xf numFmtId="0" fontId="11" fillId="0" borderId="26" xfId="0" applyFont="1" applyBorder="1" applyAlignment="1" applyProtection="1">
      <alignment horizontal="centerContinuous"/>
      <protection/>
    </xf>
    <xf numFmtId="0" fontId="11" fillId="0" borderId="27" xfId="0" applyFont="1" applyBorder="1" applyAlignment="1" applyProtection="1">
      <alignment horizontal="centerContinuous"/>
      <protection/>
    </xf>
    <xf numFmtId="0" fontId="11" fillId="0" borderId="28" xfId="0" applyFont="1" applyBorder="1" applyAlignment="1" applyProtection="1">
      <alignment horizontal="centerContinuous"/>
      <protection/>
    </xf>
    <xf numFmtId="0" fontId="11" fillId="0" borderId="14" xfId="0" applyFont="1" applyBorder="1" applyAlignment="1" applyProtection="1">
      <alignment horizontal="centerContinuous"/>
      <protection/>
    </xf>
    <xf numFmtId="0" fontId="11" fillId="0" borderId="29" xfId="0" applyFont="1" applyBorder="1" applyAlignment="1" applyProtection="1">
      <alignment/>
      <protection/>
    </xf>
    <xf numFmtId="0" fontId="11" fillId="0" borderId="28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 horizontal="centerContinuous"/>
      <protection/>
    </xf>
    <xf numFmtId="0" fontId="8" fillId="0" borderId="11" xfId="0" applyFont="1" applyBorder="1" applyAlignment="1" applyProtection="1">
      <alignment horizontal="centerContinuous"/>
      <protection/>
    </xf>
    <xf numFmtId="0" fontId="8" fillId="0" borderId="12" xfId="0" applyFont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0" xfId="0" applyFont="1" applyBorder="1" applyAlignment="1" applyProtection="1">
      <alignment/>
      <protection/>
    </xf>
    <xf numFmtId="0" fontId="11" fillId="0" borderId="34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8" fillId="0" borderId="35" xfId="0" applyFont="1" applyBorder="1" applyAlignment="1" applyProtection="1">
      <alignment/>
      <protection/>
    </xf>
    <xf numFmtId="0" fontId="8" fillId="0" borderId="29" xfId="0" applyFont="1" applyBorder="1" applyAlignment="1" applyProtection="1">
      <alignment horizontal="centerContinuous"/>
      <protection/>
    </xf>
    <xf numFmtId="0" fontId="11" fillId="0" borderId="36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centerContinuous"/>
      <protection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37" xfId="0" applyFont="1" applyBorder="1" applyAlignment="1" applyProtection="1">
      <alignment horizontal="centerContinuous"/>
      <protection/>
    </xf>
    <xf numFmtId="0" fontId="8" fillId="0" borderId="38" xfId="0" applyFont="1" applyBorder="1" applyAlignment="1" applyProtection="1">
      <alignment/>
      <protection/>
    </xf>
    <xf numFmtId="0" fontId="8" fillId="0" borderId="39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 horizontal="centerContinuous"/>
      <protection/>
    </xf>
    <xf numFmtId="0" fontId="8" fillId="0" borderId="25" xfId="0" applyFont="1" applyBorder="1" applyAlignment="1" applyProtection="1">
      <alignment horizontal="centerContinuous"/>
      <protection/>
    </xf>
    <xf numFmtId="0" fontId="8" fillId="0" borderId="42" xfId="0" applyFont="1" applyBorder="1" applyAlignment="1" applyProtection="1">
      <alignment horizontal="centerContinuous"/>
      <protection/>
    </xf>
    <xf numFmtId="0" fontId="11" fillId="0" borderId="40" xfId="0" applyFont="1" applyBorder="1" applyAlignment="1" applyProtection="1">
      <alignment horizontal="center"/>
      <protection/>
    </xf>
    <xf numFmtId="0" fontId="11" fillId="0" borderId="41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43" xfId="0" applyFont="1" applyBorder="1" applyAlignment="1" applyProtection="1">
      <alignment/>
      <protection/>
    </xf>
    <xf numFmtId="0" fontId="8" fillId="0" borderId="44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45" xfId="0" applyFont="1" applyBorder="1" applyAlignment="1" applyProtection="1">
      <alignment horizontal="center"/>
      <protection/>
    </xf>
    <xf numFmtId="183" fontId="8" fillId="0" borderId="43" xfId="0" applyNumberFormat="1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11" fillId="33" borderId="13" xfId="0" applyFont="1" applyFill="1" applyBorder="1" applyAlignment="1" applyProtection="1">
      <alignment/>
      <protection/>
    </xf>
    <xf numFmtId="0" fontId="8" fillId="34" borderId="13" xfId="0" applyFont="1" applyFill="1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0" fontId="8" fillId="35" borderId="13" xfId="0" applyFont="1" applyFill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47" xfId="0" applyFont="1" applyBorder="1" applyAlignment="1" applyProtection="1">
      <alignment/>
      <protection/>
    </xf>
    <xf numFmtId="0" fontId="8" fillId="0" borderId="48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 horizontal="centerContinuous"/>
      <protection/>
    </xf>
    <xf numFmtId="0" fontId="8" fillId="0" borderId="49" xfId="0" applyFont="1" applyBorder="1" applyAlignment="1" applyProtection="1">
      <alignment horizontal="centerContinuous"/>
      <protection/>
    </xf>
    <xf numFmtId="0" fontId="8" fillId="0" borderId="50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1" fillId="36" borderId="13" xfId="0" applyFont="1" applyFill="1" applyBorder="1" applyAlignment="1" applyProtection="1">
      <alignment/>
      <protection/>
    </xf>
    <xf numFmtId="17" fontId="14" fillId="0" borderId="13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2" fontId="0" fillId="0" borderId="0" xfId="0" applyNumberFormat="1" applyAlignment="1" applyProtection="1">
      <alignment/>
      <protection/>
    </xf>
    <xf numFmtId="0" fontId="11" fillId="0" borderId="51" xfId="0" applyFont="1" applyBorder="1" applyAlignment="1" applyProtection="1">
      <alignment horizontal="center"/>
      <protection/>
    </xf>
    <xf numFmtId="0" fontId="11" fillId="37" borderId="52" xfId="0" applyFont="1" applyFill="1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/>
      <protection/>
    </xf>
    <xf numFmtId="49" fontId="18" fillId="0" borderId="53" xfId="0" applyNumberFormat="1" applyFont="1" applyBorder="1" applyAlignment="1" applyProtection="1">
      <alignment horizontal="center"/>
      <protection/>
    </xf>
    <xf numFmtId="0" fontId="11" fillId="37" borderId="54" xfId="0" applyFont="1" applyFill="1" applyBorder="1" applyAlignment="1" applyProtection="1">
      <alignment/>
      <protection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5" xfId="0" applyFont="1" applyFill="1" applyBorder="1" applyAlignment="1">
      <alignment/>
    </xf>
    <xf numFmtId="2" fontId="5" fillId="0" borderId="0" xfId="0" applyNumberFormat="1" applyFont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183" fontId="8" fillId="0" borderId="0" xfId="0" applyNumberFormat="1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center"/>
      <protection/>
    </xf>
    <xf numFmtId="0" fontId="23" fillId="0" borderId="58" xfId="0" applyFont="1" applyBorder="1" applyAlignment="1" applyProtection="1">
      <alignment horizontal="left"/>
      <protection/>
    </xf>
    <xf numFmtId="0" fontId="23" fillId="0" borderId="59" xfId="0" applyFont="1" applyBorder="1" applyAlignment="1" applyProtection="1">
      <alignment horizontal="center"/>
      <protection/>
    </xf>
    <xf numFmtId="0" fontId="23" fillId="0" borderId="60" xfId="0" applyFont="1" applyBorder="1" applyAlignment="1" applyProtection="1">
      <alignment horizontal="center"/>
      <protection/>
    </xf>
    <xf numFmtId="0" fontId="8" fillId="0" borderId="61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Continuous"/>
      <protection/>
    </xf>
    <xf numFmtId="0" fontId="8" fillId="0" borderId="54" xfId="0" applyFont="1" applyBorder="1" applyAlignment="1" applyProtection="1">
      <alignment horizontal="centerContinuous"/>
      <protection/>
    </xf>
    <xf numFmtId="0" fontId="8" fillId="0" borderId="62" xfId="0" applyFont="1" applyBorder="1" applyAlignment="1" applyProtection="1">
      <alignment horizontal="centerContinuous"/>
      <protection/>
    </xf>
    <xf numFmtId="0" fontId="24" fillId="0" borderId="24" xfId="0" applyFont="1" applyBorder="1" applyAlignment="1" applyProtection="1">
      <alignment horizontal="centerContinuous"/>
      <protection/>
    </xf>
    <xf numFmtId="0" fontId="22" fillId="0" borderId="25" xfId="0" applyFont="1" applyBorder="1" applyAlignment="1" applyProtection="1">
      <alignment horizontal="centerContinuous"/>
      <protection/>
    </xf>
    <xf numFmtId="0" fontId="22" fillId="0" borderId="26" xfId="0" applyFont="1" applyBorder="1" applyAlignment="1" applyProtection="1">
      <alignment horizontal="centerContinuous"/>
      <protection/>
    </xf>
    <xf numFmtId="1" fontId="14" fillId="38" borderId="12" xfId="54" applyNumberFormat="1" applyFont="1" applyFill="1" applyBorder="1" applyAlignment="1" applyProtection="1">
      <alignment horizontal="centerContinuous"/>
      <protection/>
    </xf>
    <xf numFmtId="0" fontId="0" fillId="0" borderId="13" xfId="54" applyNumberFormat="1" applyFont="1" applyFill="1" applyBorder="1" applyAlignment="1" applyProtection="1">
      <alignment horizontal="center"/>
      <protection/>
    </xf>
    <xf numFmtId="1" fontId="0" fillId="39" borderId="13" xfId="54" applyNumberFormat="1" applyFill="1" applyBorder="1" applyAlignment="1" applyProtection="1">
      <alignment horizontal="center"/>
      <protection/>
    </xf>
    <xf numFmtId="1" fontId="0" fillId="0" borderId="13" xfId="54" applyNumberFormat="1" applyFont="1" applyFill="1" applyBorder="1" applyAlignment="1" applyProtection="1">
      <alignment horizontal="center"/>
      <protection/>
    </xf>
    <xf numFmtId="1" fontId="0" fillId="38" borderId="13" xfId="54" applyNumberFormat="1" applyFont="1" applyFill="1" applyBorder="1" applyAlignment="1" applyProtection="1">
      <alignment horizontal="center"/>
      <protection/>
    </xf>
    <xf numFmtId="1" fontId="0" fillId="39" borderId="13" xfId="54" applyNumberFormat="1" applyFont="1" applyFill="1" applyBorder="1" applyAlignment="1" applyProtection="1">
      <alignment horizontal="center"/>
      <protection/>
    </xf>
    <xf numFmtId="1" fontId="0" fillId="0" borderId="13" xfId="54" applyNumberFormat="1" applyBorder="1" applyAlignment="1" applyProtection="1">
      <alignment horizontal="center"/>
      <protection/>
    </xf>
    <xf numFmtId="1" fontId="0" fillId="38" borderId="13" xfId="54" applyNumberFormat="1" applyFill="1" applyBorder="1" applyAlignment="1" applyProtection="1">
      <alignment horizontal="center"/>
      <protection/>
    </xf>
    <xf numFmtId="1" fontId="3" fillId="33" borderId="63" xfId="54" applyNumberFormat="1" applyFont="1" applyFill="1" applyBorder="1" applyAlignment="1" applyProtection="1">
      <alignment horizontal="center"/>
      <protection/>
    </xf>
    <xf numFmtId="1" fontId="0" fillId="0" borderId="13" xfId="54" applyNumberFormat="1" applyFill="1" applyBorder="1" applyAlignment="1" applyProtection="1">
      <alignment horizontal="center"/>
      <protection/>
    </xf>
    <xf numFmtId="1" fontId="0" fillId="0" borderId="15" xfId="54" applyNumberFormat="1" applyFill="1" applyBorder="1" applyAlignment="1" applyProtection="1">
      <alignment horizontal="center"/>
      <protection/>
    </xf>
    <xf numFmtId="1" fontId="0" fillId="36" borderId="13" xfId="54" applyNumberFormat="1" applyFont="1" applyFill="1" applyBorder="1" applyAlignment="1" applyProtection="1">
      <alignment horizontal="center"/>
      <protection/>
    </xf>
    <xf numFmtId="1" fontId="3" fillId="39" borderId="13" xfId="54" applyNumberFormat="1" applyFont="1" applyFill="1" applyBorder="1" applyAlignment="1" applyProtection="1">
      <alignment horizontal="center"/>
      <protection/>
    </xf>
    <xf numFmtId="1" fontId="0" fillId="0" borderId="10" xfId="54" applyNumberFormat="1" applyFont="1" applyFill="1" applyBorder="1" applyAlignment="1" applyProtection="1">
      <alignment horizontal="center"/>
      <protection/>
    </xf>
    <xf numFmtId="1" fontId="3" fillId="0" borderId="16" xfId="54" applyNumberFormat="1" applyFont="1" applyFill="1" applyBorder="1" applyAlignment="1" applyProtection="1">
      <alignment horizontal="center"/>
      <protection/>
    </xf>
    <xf numFmtId="1" fontId="0" fillId="0" borderId="16" xfId="54" applyNumberFormat="1" applyFill="1" applyBorder="1" applyAlignment="1" applyProtection="1">
      <alignment horizontal="center"/>
      <protection/>
    </xf>
    <xf numFmtId="1" fontId="0" fillId="0" borderId="15" xfId="54" applyNumberFormat="1" applyFont="1" applyFill="1" applyBorder="1" applyAlignment="1" applyProtection="1">
      <alignment horizontal="center"/>
      <protection/>
    </xf>
    <xf numFmtId="1" fontId="0" fillId="39" borderId="10" xfId="54" applyNumberFormat="1" applyFont="1" applyFill="1" applyBorder="1" applyAlignment="1" applyProtection="1">
      <alignment horizontal="center"/>
      <protection/>
    </xf>
    <xf numFmtId="0" fontId="0" fillId="0" borderId="13" xfId="54" applyNumberFormat="1" applyFill="1" applyBorder="1" applyAlignment="1" applyProtection="1">
      <alignment horizontal="center"/>
      <protection/>
    </xf>
    <xf numFmtId="0" fontId="0" fillId="38" borderId="13" xfId="54" applyNumberFormat="1" applyFont="1" applyFill="1" applyBorder="1" applyAlignment="1" applyProtection="1">
      <alignment horizontal="center"/>
      <protection/>
    </xf>
    <xf numFmtId="0" fontId="0" fillId="39" borderId="13" xfId="54" applyNumberFormat="1" applyFont="1" applyFill="1" applyBorder="1" applyAlignment="1" applyProtection="1">
      <alignment horizontal="center"/>
      <protection/>
    </xf>
    <xf numFmtId="0" fontId="0" fillId="39" borderId="13" xfId="54" applyNumberFormat="1" applyFill="1" applyBorder="1" applyAlignment="1" applyProtection="1">
      <alignment horizontal="center"/>
      <protection/>
    </xf>
    <xf numFmtId="0" fontId="0" fillId="39" borderId="15" xfId="54" applyNumberFormat="1" applyFont="1" applyFill="1" applyBorder="1" applyAlignment="1" applyProtection="1">
      <alignment horizontal="center"/>
      <protection/>
    </xf>
    <xf numFmtId="1" fontId="0" fillId="38" borderId="12" xfId="54" applyNumberFormat="1" applyFont="1" applyFill="1" applyBorder="1" applyAlignment="1" applyProtection="1">
      <alignment horizontal="center"/>
      <protection/>
    </xf>
    <xf numFmtId="0" fontId="3" fillId="39" borderId="13" xfId="54" applyNumberFormat="1" applyFont="1" applyFill="1" applyBorder="1" applyAlignment="1" applyProtection="1">
      <alignment horizontal="center"/>
      <protection/>
    </xf>
    <xf numFmtId="1" fontId="14" fillId="39" borderId="12" xfId="54" applyNumberFormat="1" applyFont="1" applyFill="1" applyBorder="1" applyAlignment="1" applyProtection="1">
      <alignment horizontal="centerContinuous"/>
      <protection/>
    </xf>
    <xf numFmtId="1" fontId="0" fillId="40" borderId="13" xfId="54" applyNumberFormat="1" applyFill="1" applyBorder="1" applyAlignment="1" applyProtection="1">
      <alignment horizontal="center"/>
      <protection/>
    </xf>
    <xf numFmtId="1" fontId="0" fillId="40" borderId="13" xfId="54" applyNumberFormat="1" applyFont="1" applyFill="1" applyBorder="1" applyAlignment="1" applyProtection="1">
      <alignment horizontal="center"/>
      <protection/>
    </xf>
    <xf numFmtId="0" fontId="0" fillId="40" borderId="13" xfId="54" applyNumberFormat="1" applyFont="1" applyFill="1" applyBorder="1" applyAlignment="1" applyProtection="1">
      <alignment horizontal="center"/>
      <protection/>
    </xf>
    <xf numFmtId="17" fontId="14" fillId="0" borderId="34" xfId="54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" fontId="0" fillId="33" borderId="63" xfId="54" applyNumberFormat="1" applyFont="1" applyFill="1" applyBorder="1" applyAlignment="1" applyProtection="1">
      <alignment horizontal="center"/>
      <protection/>
    </xf>
    <xf numFmtId="1" fontId="26" fillId="0" borderId="64" xfId="54" applyNumberFormat="1" applyFont="1" applyFill="1" applyBorder="1" applyAlignment="1" applyProtection="1">
      <alignment horizontal="center"/>
      <protection/>
    </xf>
    <xf numFmtId="49" fontId="7" fillId="0" borderId="13" xfId="54" applyNumberFormat="1" applyFont="1" applyFill="1" applyBorder="1" applyAlignment="1" applyProtection="1">
      <alignment horizontal="center"/>
      <protection/>
    </xf>
    <xf numFmtId="49" fontId="7" fillId="0" borderId="12" xfId="54" applyNumberFormat="1" applyFont="1" applyFill="1" applyBorder="1" applyAlignment="1" applyProtection="1">
      <alignment horizontal="center"/>
      <protection/>
    </xf>
    <xf numFmtId="1" fontId="0" fillId="41" borderId="13" xfId="54" applyNumberFormat="1" applyFont="1" applyFill="1" applyBorder="1" applyAlignment="1" applyProtection="1">
      <alignment horizontal="center"/>
      <protection/>
    </xf>
    <xf numFmtId="1" fontId="0" fillId="41" borderId="13" xfId="54" applyNumberFormat="1" applyFill="1" applyBorder="1" applyAlignment="1" applyProtection="1">
      <alignment horizontal="center"/>
      <protection/>
    </xf>
    <xf numFmtId="1" fontId="25" fillId="41" borderId="13" xfId="54" applyNumberFormat="1" applyFont="1" applyFill="1" applyBorder="1" applyAlignment="1" applyProtection="1">
      <alignment horizontal="center"/>
      <protection/>
    </xf>
    <xf numFmtId="0" fontId="25" fillId="41" borderId="13" xfId="54" applyNumberFormat="1" applyFont="1" applyFill="1" applyBorder="1" applyAlignment="1" applyProtection="1">
      <alignment horizontal="center"/>
      <protection/>
    </xf>
    <xf numFmtId="1" fontId="0" fillId="41" borderId="15" xfId="54" applyNumberFormat="1" applyFill="1" applyBorder="1" applyAlignment="1" applyProtection="1">
      <alignment horizontal="center"/>
      <protection/>
    </xf>
    <xf numFmtId="0" fontId="0" fillId="41" borderId="13" xfId="54" applyNumberFormat="1" applyFont="1" applyFill="1" applyBorder="1" applyAlignment="1" applyProtection="1">
      <alignment horizontal="center"/>
      <protection/>
    </xf>
    <xf numFmtId="1" fontId="0" fillId="41" borderId="15" xfId="54" applyNumberFormat="1" applyFont="1" applyFill="1" applyBorder="1" applyAlignment="1" applyProtection="1">
      <alignment horizontal="center"/>
      <protection/>
    </xf>
    <xf numFmtId="1" fontId="0" fillId="41" borderId="10" xfId="54" applyNumberFormat="1" applyFont="1" applyFill="1" applyBorder="1" applyAlignment="1" applyProtection="1">
      <alignment horizontal="center"/>
      <protection/>
    </xf>
    <xf numFmtId="0" fontId="0" fillId="42" borderId="13" xfId="54" applyNumberFormat="1" applyFont="1" applyFill="1" applyBorder="1" applyAlignment="1" applyProtection="1">
      <alignment horizontal="center"/>
      <protection/>
    </xf>
    <xf numFmtId="1" fontId="0" fillId="42" borderId="13" xfId="54" applyNumberFormat="1" applyFont="1" applyFill="1" applyBorder="1" applyAlignment="1" applyProtection="1">
      <alignment horizontal="center"/>
      <protection/>
    </xf>
    <xf numFmtId="1" fontId="0" fillId="42" borderId="10" xfId="54" applyNumberFormat="1" applyFont="1" applyFill="1" applyBorder="1" applyAlignment="1" applyProtection="1">
      <alignment horizontal="center"/>
      <protection/>
    </xf>
    <xf numFmtId="1" fontId="0" fillId="42" borderId="15" xfId="54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1" fillId="0" borderId="54" xfId="0" applyFont="1" applyBorder="1" applyAlignment="1" applyProtection="1">
      <alignment horizontal="center"/>
      <protection/>
    </xf>
    <xf numFmtId="0" fontId="22" fillId="0" borderId="14" xfId="0" applyFont="1" applyBorder="1" applyAlignment="1">
      <alignment horizontal="center"/>
    </xf>
    <xf numFmtId="0" fontId="8" fillId="0" borderId="48" xfId="0" applyFont="1" applyBorder="1" applyAlignment="1" applyProtection="1">
      <alignment horizontal="center"/>
      <protection/>
    </xf>
    <xf numFmtId="0" fontId="8" fillId="0" borderId="4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21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43" borderId="0" xfId="0" applyFont="1" applyFill="1" applyAlignment="1" applyProtection="1">
      <alignment horizontal="center"/>
      <protection/>
    </xf>
    <xf numFmtId="0" fontId="8" fillId="43" borderId="0" xfId="0" applyFont="1" applyFill="1" applyAlignment="1">
      <alignment horizontal="center"/>
    </xf>
    <xf numFmtId="0" fontId="10" fillId="0" borderId="65" xfId="0" applyFont="1" applyBorder="1" applyAlignment="1" applyProtection="1">
      <alignment horizontal="center"/>
      <protection/>
    </xf>
    <xf numFmtId="0" fontId="22" fillId="0" borderId="11" xfId="0" applyFont="1" applyBorder="1" applyAlignment="1">
      <alignment horizontal="center"/>
    </xf>
    <xf numFmtId="0" fontId="21" fillId="0" borderId="32" xfId="0" applyFont="1" applyBorder="1" applyAlignment="1" applyProtection="1">
      <alignment horizontal="center"/>
      <protection/>
    </xf>
    <xf numFmtId="0" fontId="2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48" xfId="0" applyFont="1" applyBorder="1" applyAlignment="1" applyProtection="1">
      <alignment horizontal="center"/>
      <protection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 horizontal="center"/>
    </xf>
    <xf numFmtId="0" fontId="21" fillId="0" borderId="66" xfId="0" applyFont="1" applyBorder="1" applyAlignment="1" applyProtection="1">
      <alignment horizontal="center"/>
      <protection/>
    </xf>
    <xf numFmtId="0" fontId="22" fillId="0" borderId="22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6" fillId="44" borderId="0" xfId="0" applyFont="1" applyFill="1" applyAlignment="1" applyProtection="1">
      <alignment horizontal="center"/>
      <protection/>
    </xf>
    <xf numFmtId="0" fontId="0" fillId="44" borderId="0" xfId="0" applyFill="1" applyAlignment="1">
      <alignment horizontal="center"/>
    </xf>
    <xf numFmtId="0" fontId="21" fillId="0" borderId="11" xfId="0" applyFont="1" applyBorder="1" applyAlignment="1" applyProtection="1">
      <alignment horizontal="center"/>
      <protection/>
    </xf>
    <xf numFmtId="0" fontId="21" fillId="0" borderId="33" xfId="0" applyFont="1" applyBorder="1" applyAlignment="1" applyProtection="1">
      <alignment horizontal="center"/>
      <protection/>
    </xf>
    <xf numFmtId="0" fontId="8" fillId="0" borderId="67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_CALDº-VCIA-2005-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104775</xdr:rowOff>
    </xdr:from>
    <xdr:to>
      <xdr:col>4</xdr:col>
      <xdr:colOff>76200</xdr:colOff>
      <xdr:row>3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625" y="590550"/>
          <a:ext cx="2562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2</xdr:col>
      <xdr:colOff>38100</xdr:colOff>
      <xdr:row>1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743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H50"/>
  <sheetViews>
    <sheetView tabSelected="1" defaultGridColor="0" zoomScale="75" zoomScaleNormal="75" zoomScalePageLayoutView="0" colorId="22" workbookViewId="0" topLeftCell="A1">
      <selection activeCell="D3" sqref="D3"/>
    </sheetView>
  </sheetViews>
  <sheetFormatPr defaultColWidth="9.77734375" defaultRowHeight="15"/>
  <cols>
    <col min="1" max="1" width="14.88671875" style="0" customWidth="1"/>
    <col min="2" max="2" width="5.10546875" style="0" customWidth="1"/>
    <col min="3" max="39" width="4.77734375" style="0" customWidth="1"/>
    <col min="40" max="40" width="9.77734375" style="0" customWidth="1"/>
    <col min="41" max="41" width="13.88671875" style="0" customWidth="1"/>
    <col min="42" max="42" width="10.88671875" style="0" customWidth="1"/>
    <col min="43" max="43" width="9.6640625" style="0" customWidth="1"/>
    <col min="44" max="44" width="10.21484375" style="0" customWidth="1"/>
    <col min="45" max="45" width="12.4453125" style="0" customWidth="1"/>
    <col min="46" max="46" width="11.88671875" style="0" customWidth="1"/>
    <col min="47" max="48" width="11.10546875" style="0" customWidth="1"/>
    <col min="49" max="49" width="13.88671875" style="0" customWidth="1"/>
    <col min="50" max="50" width="12.10546875" style="0" customWidth="1"/>
    <col min="51" max="51" width="13.10546875" style="0" customWidth="1"/>
    <col min="52" max="52" width="12.4453125" style="0" customWidth="1"/>
    <col min="53" max="53" width="7.99609375" style="0" customWidth="1"/>
    <col min="54" max="72" width="4.77734375" style="0" customWidth="1"/>
  </cols>
  <sheetData>
    <row r="1" spans="1:39" ht="23.25">
      <c r="A1" s="19"/>
      <c r="B1" s="19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39" ht="15">
      <c r="A2" s="24"/>
      <c r="B2" s="2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53" ht="30">
      <c r="A3" s="25"/>
      <c r="B3" s="25"/>
      <c r="C3" s="24"/>
      <c r="D3" s="25"/>
      <c r="E3" s="24"/>
      <c r="F3" s="24"/>
      <c r="G3" s="188" t="s">
        <v>60</v>
      </c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25"/>
      <c r="AH3" s="24"/>
      <c r="AI3" s="24"/>
      <c r="AJ3" s="24"/>
      <c r="AK3" s="24"/>
      <c r="AL3" s="24"/>
      <c r="AM3" s="24"/>
      <c r="AN3" s="1"/>
      <c r="AO3" s="95" t="s">
        <v>75</v>
      </c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60" ht="30.75" thickBot="1">
      <c r="A4" s="26"/>
      <c r="B4" s="26"/>
      <c r="C4" s="24"/>
      <c r="D4" s="24"/>
      <c r="E4" s="24"/>
      <c r="F4" s="24"/>
      <c r="G4" s="190" t="s">
        <v>67</v>
      </c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24"/>
      <c r="AH4" s="24"/>
      <c r="AI4" s="24"/>
      <c r="AJ4" s="24"/>
      <c r="AK4" s="24"/>
      <c r="AL4" s="24"/>
      <c r="AM4" s="24"/>
      <c r="AN4" s="1"/>
      <c r="AO4" s="202" t="s">
        <v>45</v>
      </c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2"/>
      <c r="BC4" s="22"/>
      <c r="BD4" s="22"/>
      <c r="BE4" s="22"/>
      <c r="BF4" s="22"/>
      <c r="BG4" s="22"/>
      <c r="BH4" s="22"/>
    </row>
    <row r="5" spans="1:53" ht="17.25" thickBot="1" thickTop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1"/>
      <c r="AO5" s="3"/>
      <c r="AP5" s="4" t="s">
        <v>0</v>
      </c>
      <c r="AQ5" s="5"/>
      <c r="AR5" s="5"/>
      <c r="AS5" s="6"/>
      <c r="AT5" s="4" t="s">
        <v>1</v>
      </c>
      <c r="AU5" s="5"/>
      <c r="AV5" s="5"/>
      <c r="AW5" s="6"/>
      <c r="AX5" s="20" t="s">
        <v>2</v>
      </c>
      <c r="AY5" s="20" t="s">
        <v>3</v>
      </c>
      <c r="AZ5" s="20" t="s">
        <v>3</v>
      </c>
      <c r="BA5" s="20" t="s">
        <v>0</v>
      </c>
    </row>
    <row r="6" spans="1:53" ht="18" customHeight="1" thickBot="1">
      <c r="A6" s="121" t="s">
        <v>4</v>
      </c>
      <c r="B6" s="122" t="s">
        <v>5</v>
      </c>
      <c r="C6" s="122" t="s">
        <v>6</v>
      </c>
      <c r="D6" s="122" t="s">
        <v>7</v>
      </c>
      <c r="E6" s="122" t="s">
        <v>8</v>
      </c>
      <c r="F6" s="122" t="s">
        <v>9</v>
      </c>
      <c r="G6" s="122" t="s">
        <v>10</v>
      </c>
      <c r="H6" s="122" t="s">
        <v>11</v>
      </c>
      <c r="I6" s="122" t="s">
        <v>5</v>
      </c>
      <c r="J6" s="122" t="s">
        <v>6</v>
      </c>
      <c r="K6" s="122" t="s">
        <v>7</v>
      </c>
      <c r="L6" s="122" t="s">
        <v>8</v>
      </c>
      <c r="M6" s="122" t="s">
        <v>9</v>
      </c>
      <c r="N6" s="122" t="s">
        <v>10</v>
      </c>
      <c r="O6" s="122" t="s">
        <v>11</v>
      </c>
      <c r="P6" s="122" t="s">
        <v>5</v>
      </c>
      <c r="Q6" s="122" t="s">
        <v>6</v>
      </c>
      <c r="R6" s="122" t="s">
        <v>7</v>
      </c>
      <c r="S6" s="122" t="s">
        <v>8</v>
      </c>
      <c r="T6" s="122" t="s">
        <v>9</v>
      </c>
      <c r="U6" s="122" t="s">
        <v>10</v>
      </c>
      <c r="V6" s="122" t="s">
        <v>11</v>
      </c>
      <c r="W6" s="122" t="s">
        <v>5</v>
      </c>
      <c r="X6" s="122" t="s">
        <v>6</v>
      </c>
      <c r="Y6" s="122" t="s">
        <v>7</v>
      </c>
      <c r="Z6" s="122" t="s">
        <v>8</v>
      </c>
      <c r="AA6" s="122" t="s">
        <v>9</v>
      </c>
      <c r="AB6" s="122" t="s">
        <v>10</v>
      </c>
      <c r="AC6" s="122" t="s">
        <v>11</v>
      </c>
      <c r="AD6" s="122" t="s">
        <v>5</v>
      </c>
      <c r="AE6" s="122" t="s">
        <v>6</v>
      </c>
      <c r="AF6" s="122" t="s">
        <v>7</v>
      </c>
      <c r="AG6" s="122" t="s">
        <v>8</v>
      </c>
      <c r="AH6" s="122" t="s">
        <v>9</v>
      </c>
      <c r="AI6" s="122" t="s">
        <v>10</v>
      </c>
      <c r="AJ6" s="122" t="s">
        <v>11</v>
      </c>
      <c r="AK6" s="122" t="s">
        <v>5</v>
      </c>
      <c r="AL6" s="123" t="s">
        <v>6</v>
      </c>
      <c r="AM6" s="123" t="s">
        <v>7</v>
      </c>
      <c r="AN6" s="1"/>
      <c r="AO6" s="8" t="s">
        <v>12</v>
      </c>
      <c r="AP6" s="8" t="s">
        <v>13</v>
      </c>
      <c r="AQ6" s="8" t="s">
        <v>14</v>
      </c>
      <c r="AR6" s="8" t="s">
        <v>46</v>
      </c>
      <c r="AS6" s="8" t="s">
        <v>15</v>
      </c>
      <c r="AT6" s="8" t="s">
        <v>13</v>
      </c>
      <c r="AU6" s="8" t="s">
        <v>14</v>
      </c>
      <c r="AV6" s="8" t="s">
        <v>46</v>
      </c>
      <c r="AW6" s="8" t="s">
        <v>15</v>
      </c>
      <c r="AX6" s="21" t="s">
        <v>1</v>
      </c>
      <c r="AY6" s="21" t="s">
        <v>16</v>
      </c>
      <c r="AZ6" s="21" t="s">
        <v>17</v>
      </c>
      <c r="BA6" s="21" t="s">
        <v>18</v>
      </c>
    </row>
    <row r="7" spans="1:53" ht="9.75" customHeight="1" thickBot="1">
      <c r="A7" s="90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"/>
      <c r="AO7" s="9"/>
      <c r="AP7" s="1"/>
      <c r="AQ7" s="1"/>
      <c r="AR7" s="1"/>
      <c r="AS7" s="1"/>
      <c r="AT7" s="1"/>
      <c r="AU7" s="1"/>
      <c r="AV7" s="1"/>
      <c r="AW7" s="1"/>
      <c r="AX7" s="3"/>
      <c r="AY7" s="3"/>
      <c r="AZ7" s="3"/>
      <c r="BA7" s="3"/>
    </row>
    <row r="8" spans="1:53" ht="9.75" customHeight="1">
      <c r="A8" s="119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  <c r="AN8" s="1"/>
      <c r="AO8" s="9"/>
      <c r="AP8" s="1"/>
      <c r="AQ8" s="1"/>
      <c r="AR8" s="1"/>
      <c r="AS8" s="1"/>
      <c r="AT8" s="1"/>
      <c r="AU8" s="1"/>
      <c r="AV8" s="1"/>
      <c r="AW8" s="10"/>
      <c r="AX8" s="3"/>
      <c r="AY8" s="3"/>
      <c r="AZ8" s="3"/>
      <c r="BA8" s="3"/>
    </row>
    <row r="9" spans="1:53" ht="18" customHeight="1">
      <c r="A9" s="160">
        <v>40544</v>
      </c>
      <c r="B9" s="156">
        <v>1</v>
      </c>
      <c r="C9" s="133">
        <v>2</v>
      </c>
      <c r="D9" s="132">
        <v>3</v>
      </c>
      <c r="E9" s="132">
        <v>4</v>
      </c>
      <c r="F9" s="132">
        <v>5</v>
      </c>
      <c r="G9" s="155">
        <v>6</v>
      </c>
      <c r="H9" s="174">
        <v>7</v>
      </c>
      <c r="I9" s="150">
        <v>8</v>
      </c>
      <c r="J9" s="151">
        <v>9</v>
      </c>
      <c r="K9" s="132">
        <v>10</v>
      </c>
      <c r="L9" s="132">
        <v>11</v>
      </c>
      <c r="M9" s="134">
        <v>12</v>
      </c>
      <c r="N9" s="134">
        <v>13</v>
      </c>
      <c r="O9" s="164" t="s">
        <v>82</v>
      </c>
      <c r="P9" s="150">
        <v>15</v>
      </c>
      <c r="Q9" s="151">
        <v>16</v>
      </c>
      <c r="R9" s="132">
        <v>17</v>
      </c>
      <c r="S9" s="132">
        <v>18</v>
      </c>
      <c r="T9" s="132">
        <v>19</v>
      </c>
      <c r="U9" s="132">
        <v>20</v>
      </c>
      <c r="V9" s="164" t="s">
        <v>87</v>
      </c>
      <c r="W9" s="155">
        <v>22</v>
      </c>
      <c r="X9" s="151">
        <v>23</v>
      </c>
      <c r="Y9" s="132">
        <v>24</v>
      </c>
      <c r="Z9" s="132">
        <v>25</v>
      </c>
      <c r="AA9" s="132">
        <v>26</v>
      </c>
      <c r="AB9" s="132">
        <v>27</v>
      </c>
      <c r="AC9" s="164" t="s">
        <v>92</v>
      </c>
      <c r="AD9" s="150">
        <v>29</v>
      </c>
      <c r="AE9" s="151">
        <v>30</v>
      </c>
      <c r="AF9" s="132">
        <v>31</v>
      </c>
      <c r="AG9" s="137"/>
      <c r="AH9" s="137"/>
      <c r="AI9" s="134"/>
      <c r="AJ9" s="134"/>
      <c r="AK9" s="138"/>
      <c r="AL9" s="139"/>
      <c r="AM9" s="137"/>
      <c r="AN9" s="1"/>
      <c r="AO9" s="94">
        <f>A9</f>
        <v>40544</v>
      </c>
      <c r="AP9" s="12">
        <v>16</v>
      </c>
      <c r="AQ9" s="12"/>
      <c r="AR9" s="12">
        <v>3</v>
      </c>
      <c r="AS9" s="12"/>
      <c r="AT9" s="13">
        <f>8+(45/60)</f>
        <v>8.75</v>
      </c>
      <c r="AU9" s="13">
        <f>6+(55/60)</f>
        <v>6.916666666666667</v>
      </c>
      <c r="AV9" s="13">
        <f>6+(25/60)</f>
        <v>6.416666666666667</v>
      </c>
      <c r="AW9" s="13">
        <f>0+(0/60)</f>
        <v>0</v>
      </c>
      <c r="AX9" s="14">
        <f>AT9*AP9+AU9*AQ9+AV9*AR9+AW9*AS9</f>
        <v>159.25</v>
      </c>
      <c r="AY9" s="7">
        <f>SUM(AP9:AS9)</f>
        <v>19</v>
      </c>
      <c r="AZ9" s="7">
        <f>31-AY9</f>
        <v>12</v>
      </c>
      <c r="BA9" s="7">
        <f>AY9+AZ9</f>
        <v>31</v>
      </c>
    </row>
    <row r="10" spans="1:53" ht="18" customHeight="1">
      <c r="A10" s="160">
        <v>40575</v>
      </c>
      <c r="B10" s="131"/>
      <c r="C10" s="133"/>
      <c r="D10" s="134"/>
      <c r="E10" s="134">
        <v>1</v>
      </c>
      <c r="F10" s="140">
        <v>2</v>
      </c>
      <c r="G10" s="140">
        <v>3</v>
      </c>
      <c r="H10" s="164" t="s">
        <v>76</v>
      </c>
      <c r="I10" s="135">
        <v>5</v>
      </c>
      <c r="J10" s="133">
        <v>6</v>
      </c>
      <c r="K10" s="140">
        <v>7</v>
      </c>
      <c r="L10" s="140">
        <v>8</v>
      </c>
      <c r="M10" s="140">
        <v>9</v>
      </c>
      <c r="N10" s="149">
        <v>10</v>
      </c>
      <c r="O10" s="164" t="s">
        <v>83</v>
      </c>
      <c r="P10" s="135">
        <v>12</v>
      </c>
      <c r="Q10" s="133">
        <v>13</v>
      </c>
      <c r="R10" s="140">
        <v>14</v>
      </c>
      <c r="S10" s="141">
        <v>15</v>
      </c>
      <c r="T10" s="141">
        <v>16</v>
      </c>
      <c r="U10" s="132">
        <v>17</v>
      </c>
      <c r="V10" s="164" t="s">
        <v>88</v>
      </c>
      <c r="W10" s="135">
        <v>19</v>
      </c>
      <c r="X10" s="133">
        <v>20</v>
      </c>
      <c r="Y10" s="140">
        <v>21</v>
      </c>
      <c r="Z10" s="140">
        <v>22</v>
      </c>
      <c r="AA10" s="140">
        <v>23</v>
      </c>
      <c r="AB10" s="140">
        <v>24</v>
      </c>
      <c r="AC10" s="164" t="s">
        <v>93</v>
      </c>
      <c r="AD10" s="135">
        <v>26</v>
      </c>
      <c r="AE10" s="133">
        <v>27</v>
      </c>
      <c r="AF10" s="134">
        <v>28</v>
      </c>
      <c r="AG10" s="140"/>
      <c r="AH10" s="140"/>
      <c r="AI10" s="137"/>
      <c r="AJ10" s="137"/>
      <c r="AK10" s="142"/>
      <c r="AL10" s="139"/>
      <c r="AM10" s="137"/>
      <c r="AN10" s="1"/>
      <c r="AO10" s="94">
        <f>A10</f>
        <v>40575</v>
      </c>
      <c r="AP10" s="12">
        <v>16</v>
      </c>
      <c r="AQ10" s="12"/>
      <c r="AR10" s="12">
        <v>4</v>
      </c>
      <c r="AS10" s="12"/>
      <c r="AT10" s="13">
        <f>8+(45/60)</f>
        <v>8.75</v>
      </c>
      <c r="AU10" s="13">
        <f aca="true" t="shared" si="0" ref="AU10:AU20">6+(55/60)</f>
        <v>6.916666666666667</v>
      </c>
      <c r="AV10" s="13">
        <f aca="true" t="shared" si="1" ref="AV10:AV20">6+(25/60)</f>
        <v>6.416666666666667</v>
      </c>
      <c r="AW10" s="13">
        <f>0+(0/60)</f>
        <v>0</v>
      </c>
      <c r="AX10" s="14">
        <f>AT10*AP10+AU10*AQ10+AV10*AR10+AW10*AS10</f>
        <v>165.66666666666666</v>
      </c>
      <c r="AY10" s="7">
        <f>SUM(AP10:AS10)</f>
        <v>20</v>
      </c>
      <c r="AZ10" s="7">
        <f>28-AY10</f>
        <v>8</v>
      </c>
      <c r="BA10" s="7">
        <f>AY10+AZ10</f>
        <v>28</v>
      </c>
    </row>
    <row r="11" spans="1:53" ht="18" customHeight="1">
      <c r="A11" s="160">
        <v>40603</v>
      </c>
      <c r="B11" s="131"/>
      <c r="C11" s="133"/>
      <c r="D11" s="134"/>
      <c r="E11" s="134">
        <v>1</v>
      </c>
      <c r="F11" s="140">
        <v>2</v>
      </c>
      <c r="G11" s="140">
        <v>3</v>
      </c>
      <c r="H11" s="164" t="s">
        <v>76</v>
      </c>
      <c r="I11" s="135">
        <v>5</v>
      </c>
      <c r="J11" s="133">
        <v>6</v>
      </c>
      <c r="K11" s="140">
        <v>7</v>
      </c>
      <c r="L11" s="140">
        <v>8</v>
      </c>
      <c r="M11" s="140">
        <v>9</v>
      </c>
      <c r="N11" s="149">
        <v>10</v>
      </c>
      <c r="O11" s="164" t="s">
        <v>83</v>
      </c>
      <c r="P11" s="135">
        <v>12</v>
      </c>
      <c r="Q11" s="133">
        <v>13</v>
      </c>
      <c r="R11" s="134">
        <v>14</v>
      </c>
      <c r="S11" s="141">
        <v>15</v>
      </c>
      <c r="T11" s="175">
        <v>16</v>
      </c>
      <c r="U11" s="175">
        <v>17</v>
      </c>
      <c r="V11" s="175">
        <v>18</v>
      </c>
      <c r="W11" s="143">
        <v>19</v>
      </c>
      <c r="X11" s="152">
        <v>20</v>
      </c>
      <c r="Y11" s="140">
        <v>21</v>
      </c>
      <c r="Z11" s="140">
        <v>22</v>
      </c>
      <c r="AA11" s="140">
        <v>23</v>
      </c>
      <c r="AB11" s="140">
        <v>24</v>
      </c>
      <c r="AC11" s="164" t="s">
        <v>93</v>
      </c>
      <c r="AD11" s="135">
        <v>26</v>
      </c>
      <c r="AE11" s="133">
        <v>27</v>
      </c>
      <c r="AF11" s="140">
        <v>28</v>
      </c>
      <c r="AG11" s="140">
        <v>29</v>
      </c>
      <c r="AH11" s="140">
        <v>30</v>
      </c>
      <c r="AI11" s="132">
        <v>31</v>
      </c>
      <c r="AJ11" s="140"/>
      <c r="AK11" s="142"/>
      <c r="AL11" s="139"/>
      <c r="AM11" s="137"/>
      <c r="AN11" s="1"/>
      <c r="AO11" s="94">
        <f>A11</f>
        <v>40603</v>
      </c>
      <c r="AP11" s="12">
        <v>17</v>
      </c>
      <c r="AQ11" s="12"/>
      <c r="AR11" s="12">
        <v>3</v>
      </c>
      <c r="AS11" s="12"/>
      <c r="AT11" s="13">
        <f>8+(45/60)</f>
        <v>8.75</v>
      </c>
      <c r="AU11" s="13">
        <f t="shared" si="0"/>
        <v>6.916666666666667</v>
      </c>
      <c r="AV11" s="13">
        <f t="shared" si="1"/>
        <v>6.416666666666667</v>
      </c>
      <c r="AW11" s="13">
        <v>0</v>
      </c>
      <c r="AX11" s="14">
        <f>AT11*AP11+AU11*AQ11+AV11*AR11+AW11*AS11</f>
        <v>168</v>
      </c>
      <c r="AY11" s="7">
        <f>SUM(AP11:AS11)</f>
        <v>20</v>
      </c>
      <c r="AZ11" s="7">
        <f>31-AY11</f>
        <v>11</v>
      </c>
      <c r="BA11" s="7">
        <f>AY11+AZ11</f>
        <v>31</v>
      </c>
    </row>
    <row r="12" spans="1:53" ht="18" customHeight="1">
      <c r="A12" s="160">
        <v>40634</v>
      </c>
      <c r="B12" s="131"/>
      <c r="C12" s="133"/>
      <c r="D12" s="134"/>
      <c r="E12" s="134"/>
      <c r="F12" s="140"/>
      <c r="G12" s="134"/>
      <c r="H12" s="164" t="s">
        <v>77</v>
      </c>
      <c r="I12" s="135">
        <v>2</v>
      </c>
      <c r="J12" s="133">
        <v>3</v>
      </c>
      <c r="K12" s="140">
        <v>4</v>
      </c>
      <c r="L12" s="140">
        <v>5</v>
      </c>
      <c r="M12" s="140">
        <v>6</v>
      </c>
      <c r="N12" s="140">
        <v>7</v>
      </c>
      <c r="O12" s="164" t="s">
        <v>84</v>
      </c>
      <c r="P12" s="135">
        <v>9</v>
      </c>
      <c r="Q12" s="133">
        <v>10</v>
      </c>
      <c r="R12" s="140">
        <v>11</v>
      </c>
      <c r="S12" s="134">
        <v>12</v>
      </c>
      <c r="T12" s="134">
        <v>13</v>
      </c>
      <c r="U12" s="132">
        <v>14</v>
      </c>
      <c r="V12" s="164" t="s">
        <v>89</v>
      </c>
      <c r="W12" s="135">
        <v>16</v>
      </c>
      <c r="X12" s="133">
        <v>17</v>
      </c>
      <c r="Y12" s="140">
        <v>18</v>
      </c>
      <c r="Z12" s="134">
        <v>19</v>
      </c>
      <c r="AA12" s="134">
        <v>20</v>
      </c>
      <c r="AB12" s="155">
        <v>21</v>
      </c>
      <c r="AC12" s="143">
        <v>22</v>
      </c>
      <c r="AD12" s="135">
        <v>23</v>
      </c>
      <c r="AE12" s="143">
        <v>24</v>
      </c>
      <c r="AF12" s="143">
        <v>25</v>
      </c>
      <c r="AG12" s="140">
        <v>26</v>
      </c>
      <c r="AH12" s="140">
        <v>27</v>
      </c>
      <c r="AI12" s="140">
        <v>28</v>
      </c>
      <c r="AJ12" s="164" t="s">
        <v>95</v>
      </c>
      <c r="AK12" s="135">
        <v>30</v>
      </c>
      <c r="AL12" s="139"/>
      <c r="AM12" s="137"/>
      <c r="AN12" s="1"/>
      <c r="AO12" s="94">
        <f aca="true" t="shared" si="2" ref="AO12:AO20">A12</f>
        <v>40634</v>
      </c>
      <c r="AP12" s="12">
        <v>14</v>
      </c>
      <c r="AQ12" s="12"/>
      <c r="AR12" s="12">
        <v>4</v>
      </c>
      <c r="AS12" s="12"/>
      <c r="AT12" s="13">
        <f aca="true" t="shared" si="3" ref="AT12:AT20">8+(45/60)</f>
        <v>8.75</v>
      </c>
      <c r="AU12" s="13">
        <f t="shared" si="0"/>
        <v>6.916666666666667</v>
      </c>
      <c r="AV12" s="13">
        <f t="shared" si="1"/>
        <v>6.416666666666667</v>
      </c>
      <c r="AW12" s="13">
        <f aca="true" t="shared" si="4" ref="AW12:AW19">0+(0/60)</f>
        <v>0</v>
      </c>
      <c r="AX12" s="14">
        <f aca="true" t="shared" si="5" ref="AX12:AX20">AT12*AP12+AU12*AQ12+AV12*AR12+AW12*AS12</f>
        <v>148.16666666666666</v>
      </c>
      <c r="AY12" s="7">
        <f aca="true" t="shared" si="6" ref="AY12:AY20">SUM(AP12:AS12)</f>
        <v>18</v>
      </c>
      <c r="AZ12" s="7">
        <f>30-AY12</f>
        <v>12</v>
      </c>
      <c r="BA12" s="7">
        <f aca="true" t="shared" si="7" ref="BA12:BA20">AY12+AZ12</f>
        <v>30</v>
      </c>
    </row>
    <row r="13" spans="1:53" ht="18" customHeight="1">
      <c r="A13" s="160">
        <v>40664</v>
      </c>
      <c r="B13" s="131"/>
      <c r="C13" s="143">
        <v>1</v>
      </c>
      <c r="D13" s="143">
        <v>2</v>
      </c>
      <c r="E13" s="140">
        <v>3</v>
      </c>
      <c r="F13" s="140">
        <v>4</v>
      </c>
      <c r="G13" s="140">
        <v>5</v>
      </c>
      <c r="H13" s="164" t="s">
        <v>78</v>
      </c>
      <c r="I13" s="135">
        <v>7</v>
      </c>
      <c r="J13" s="133">
        <v>8</v>
      </c>
      <c r="K13" s="140">
        <v>9</v>
      </c>
      <c r="L13" s="141">
        <v>10</v>
      </c>
      <c r="M13" s="140">
        <v>11</v>
      </c>
      <c r="N13" s="140">
        <v>12</v>
      </c>
      <c r="O13" s="164" t="s">
        <v>85</v>
      </c>
      <c r="P13" s="135">
        <v>14</v>
      </c>
      <c r="Q13" s="133">
        <v>15</v>
      </c>
      <c r="R13" s="140">
        <v>16</v>
      </c>
      <c r="S13" s="140">
        <v>17</v>
      </c>
      <c r="T13" s="140">
        <v>18</v>
      </c>
      <c r="U13" s="134">
        <v>19</v>
      </c>
      <c r="V13" s="164" t="s">
        <v>90</v>
      </c>
      <c r="W13" s="135">
        <v>21</v>
      </c>
      <c r="X13" s="133">
        <v>22</v>
      </c>
      <c r="Y13" s="140">
        <v>23</v>
      </c>
      <c r="Z13" s="140">
        <v>24</v>
      </c>
      <c r="AA13" s="140">
        <v>25</v>
      </c>
      <c r="AB13" s="140">
        <v>26</v>
      </c>
      <c r="AC13" s="164" t="s">
        <v>100</v>
      </c>
      <c r="AD13" s="135">
        <v>28</v>
      </c>
      <c r="AE13" s="133">
        <v>29</v>
      </c>
      <c r="AF13" s="140">
        <v>30</v>
      </c>
      <c r="AG13" s="140">
        <v>31</v>
      </c>
      <c r="AH13" s="140"/>
      <c r="AI13" s="134"/>
      <c r="AJ13" s="134"/>
      <c r="AK13" s="138"/>
      <c r="AL13" s="139"/>
      <c r="AM13" s="137"/>
      <c r="AN13" s="1"/>
      <c r="AO13" s="94">
        <f t="shared" si="2"/>
        <v>40664</v>
      </c>
      <c r="AP13" s="12">
        <v>17</v>
      </c>
      <c r="AQ13" s="12"/>
      <c r="AR13" s="12">
        <v>4</v>
      </c>
      <c r="AS13" s="12"/>
      <c r="AT13" s="13">
        <f t="shared" si="3"/>
        <v>8.75</v>
      </c>
      <c r="AU13" s="13">
        <f t="shared" si="0"/>
        <v>6.916666666666667</v>
      </c>
      <c r="AV13" s="13">
        <f t="shared" si="1"/>
        <v>6.416666666666667</v>
      </c>
      <c r="AW13" s="13">
        <f t="shared" si="4"/>
        <v>0</v>
      </c>
      <c r="AX13" s="14">
        <f t="shared" si="5"/>
        <v>174.41666666666666</v>
      </c>
      <c r="AY13" s="7">
        <f t="shared" si="6"/>
        <v>21</v>
      </c>
      <c r="AZ13" s="7">
        <f>31-AY13</f>
        <v>10</v>
      </c>
      <c r="BA13" s="7">
        <f t="shared" si="7"/>
        <v>31</v>
      </c>
    </row>
    <row r="14" spans="1:53" ht="18" customHeight="1" thickBot="1">
      <c r="A14" s="160">
        <v>40695</v>
      </c>
      <c r="B14" s="131"/>
      <c r="C14" s="133"/>
      <c r="D14" s="134"/>
      <c r="E14" s="134"/>
      <c r="F14" s="134">
        <v>1</v>
      </c>
      <c r="G14" s="134">
        <v>2</v>
      </c>
      <c r="H14" s="164" t="s">
        <v>79</v>
      </c>
      <c r="I14" s="135">
        <v>4</v>
      </c>
      <c r="J14" s="136">
        <v>5</v>
      </c>
      <c r="K14" s="134">
        <v>6</v>
      </c>
      <c r="L14" s="140">
        <v>7</v>
      </c>
      <c r="M14" s="134">
        <v>8</v>
      </c>
      <c r="N14" s="132">
        <v>9</v>
      </c>
      <c r="O14" s="164" t="s">
        <v>86</v>
      </c>
      <c r="P14" s="135">
        <v>11</v>
      </c>
      <c r="Q14" s="136">
        <v>12</v>
      </c>
      <c r="R14" s="166">
        <v>13</v>
      </c>
      <c r="S14" s="170">
        <v>14</v>
      </c>
      <c r="T14" s="166">
        <v>15</v>
      </c>
      <c r="U14" s="171">
        <v>16</v>
      </c>
      <c r="V14" s="168">
        <v>17</v>
      </c>
      <c r="W14" s="135">
        <v>18</v>
      </c>
      <c r="X14" s="136">
        <v>19</v>
      </c>
      <c r="Y14" s="166">
        <v>20</v>
      </c>
      <c r="Z14" s="167">
        <v>21</v>
      </c>
      <c r="AA14" s="166">
        <v>22</v>
      </c>
      <c r="AB14" s="166">
        <v>23</v>
      </c>
      <c r="AC14" s="168">
        <v>24</v>
      </c>
      <c r="AD14" s="135">
        <v>25</v>
      </c>
      <c r="AE14" s="136">
        <v>26</v>
      </c>
      <c r="AF14" s="166">
        <v>27</v>
      </c>
      <c r="AG14" s="167">
        <v>28</v>
      </c>
      <c r="AH14" s="166">
        <v>29</v>
      </c>
      <c r="AI14" s="171">
        <v>30</v>
      </c>
      <c r="AJ14" s="141"/>
      <c r="AK14" s="142"/>
      <c r="AL14" s="139"/>
      <c r="AM14" s="137"/>
      <c r="AN14" s="1"/>
      <c r="AO14" s="94">
        <f t="shared" si="2"/>
        <v>40695</v>
      </c>
      <c r="AP14" s="12">
        <v>6</v>
      </c>
      <c r="AQ14" s="12">
        <v>14</v>
      </c>
      <c r="AR14" s="12">
        <v>2</v>
      </c>
      <c r="AS14" s="12"/>
      <c r="AT14" s="13">
        <f t="shared" si="3"/>
        <v>8.75</v>
      </c>
      <c r="AU14" s="13">
        <f t="shared" si="0"/>
        <v>6.916666666666667</v>
      </c>
      <c r="AV14" s="13">
        <f t="shared" si="1"/>
        <v>6.416666666666667</v>
      </c>
      <c r="AW14" s="13">
        <f t="shared" si="4"/>
        <v>0</v>
      </c>
      <c r="AX14" s="14">
        <f t="shared" si="5"/>
        <v>162.16666666666669</v>
      </c>
      <c r="AY14" s="7">
        <f t="shared" si="6"/>
        <v>22</v>
      </c>
      <c r="AZ14" s="7">
        <f>30-AY14</f>
        <v>8</v>
      </c>
      <c r="BA14" s="7">
        <f t="shared" si="7"/>
        <v>30</v>
      </c>
    </row>
    <row r="15" spans="1:53" ht="18" customHeight="1" thickBot="1" thickTop="1">
      <c r="A15" s="160">
        <v>40725</v>
      </c>
      <c r="B15" s="131"/>
      <c r="C15" s="133"/>
      <c r="D15" s="134"/>
      <c r="E15" s="140"/>
      <c r="F15" s="140"/>
      <c r="G15" s="134"/>
      <c r="H15" s="166">
        <v>1</v>
      </c>
      <c r="I15" s="135">
        <v>2</v>
      </c>
      <c r="J15" s="136">
        <v>3</v>
      </c>
      <c r="K15" s="166">
        <v>4</v>
      </c>
      <c r="L15" s="167">
        <v>5</v>
      </c>
      <c r="M15" s="166">
        <v>6</v>
      </c>
      <c r="N15" s="166">
        <v>7</v>
      </c>
      <c r="O15" s="168">
        <v>8</v>
      </c>
      <c r="P15" s="135">
        <v>9</v>
      </c>
      <c r="Q15" s="136">
        <v>10</v>
      </c>
      <c r="R15" s="166">
        <v>11</v>
      </c>
      <c r="S15" s="170">
        <v>12</v>
      </c>
      <c r="T15" s="166">
        <v>13</v>
      </c>
      <c r="U15" s="171">
        <v>14</v>
      </c>
      <c r="V15" s="168">
        <v>15</v>
      </c>
      <c r="W15" s="135">
        <v>16</v>
      </c>
      <c r="X15" s="136">
        <v>17</v>
      </c>
      <c r="Y15" s="166">
        <v>18</v>
      </c>
      <c r="Z15" s="167">
        <v>19</v>
      </c>
      <c r="AA15" s="166">
        <v>20</v>
      </c>
      <c r="AB15" s="171">
        <v>21</v>
      </c>
      <c r="AC15" s="168">
        <v>22</v>
      </c>
      <c r="AD15" s="135">
        <v>23</v>
      </c>
      <c r="AE15" s="136">
        <v>24</v>
      </c>
      <c r="AF15" s="166">
        <v>25</v>
      </c>
      <c r="AG15" s="167">
        <v>26</v>
      </c>
      <c r="AH15" s="166">
        <v>27</v>
      </c>
      <c r="AI15" s="173">
        <v>28</v>
      </c>
      <c r="AJ15" s="163">
        <v>29</v>
      </c>
      <c r="AK15" s="154">
        <v>30</v>
      </c>
      <c r="AL15" s="162">
        <v>31</v>
      </c>
      <c r="AM15" s="137"/>
      <c r="AN15" s="1"/>
      <c r="AO15" s="94">
        <f t="shared" si="2"/>
        <v>40725</v>
      </c>
      <c r="AP15" s="12"/>
      <c r="AQ15" s="12">
        <v>20</v>
      </c>
      <c r="AR15" s="12"/>
      <c r="AS15" s="12">
        <v>1</v>
      </c>
      <c r="AT15" s="13">
        <f t="shared" si="3"/>
        <v>8.75</v>
      </c>
      <c r="AU15" s="13">
        <f t="shared" si="0"/>
        <v>6.916666666666667</v>
      </c>
      <c r="AV15" s="13">
        <f t="shared" si="1"/>
        <v>6.416666666666667</v>
      </c>
      <c r="AW15" s="13">
        <f>5-(15/60)</f>
        <v>4.75</v>
      </c>
      <c r="AX15" s="14">
        <f t="shared" si="5"/>
        <v>143.08333333333334</v>
      </c>
      <c r="AY15" s="7">
        <f t="shared" si="6"/>
        <v>21</v>
      </c>
      <c r="AZ15" s="7">
        <f>31-AY15</f>
        <v>10</v>
      </c>
      <c r="BA15" s="7">
        <f t="shared" si="7"/>
        <v>31</v>
      </c>
    </row>
    <row r="16" spans="1:53" ht="18" customHeight="1" thickTop="1">
      <c r="A16" s="160">
        <v>40756</v>
      </c>
      <c r="B16" s="131"/>
      <c r="C16" s="133"/>
      <c r="D16" s="157">
        <v>1</v>
      </c>
      <c r="E16" s="158">
        <v>2</v>
      </c>
      <c r="F16" s="158">
        <v>3</v>
      </c>
      <c r="G16" s="158">
        <v>4</v>
      </c>
      <c r="H16" s="158">
        <v>5</v>
      </c>
      <c r="I16" s="158">
        <v>6</v>
      </c>
      <c r="J16" s="158">
        <v>7</v>
      </c>
      <c r="K16" s="158">
        <v>8</v>
      </c>
      <c r="L16" s="158">
        <v>9</v>
      </c>
      <c r="M16" s="158">
        <v>10</v>
      </c>
      <c r="N16" s="159">
        <v>11</v>
      </c>
      <c r="O16" s="158">
        <v>12</v>
      </c>
      <c r="P16" s="158">
        <v>13</v>
      </c>
      <c r="Q16" s="158">
        <v>14</v>
      </c>
      <c r="R16" s="136">
        <v>15</v>
      </c>
      <c r="S16" s="158">
        <v>16</v>
      </c>
      <c r="T16" s="158">
        <v>17</v>
      </c>
      <c r="U16" s="159">
        <v>18</v>
      </c>
      <c r="V16" s="158">
        <v>19</v>
      </c>
      <c r="W16" s="158">
        <v>20</v>
      </c>
      <c r="X16" s="158">
        <v>21</v>
      </c>
      <c r="Y16" s="158">
        <v>22</v>
      </c>
      <c r="Z16" s="158">
        <v>23</v>
      </c>
      <c r="AA16" s="158">
        <v>24</v>
      </c>
      <c r="AB16" s="158">
        <v>25</v>
      </c>
      <c r="AC16" s="158">
        <v>26</v>
      </c>
      <c r="AD16" s="158">
        <v>27</v>
      </c>
      <c r="AE16" s="158">
        <v>28</v>
      </c>
      <c r="AF16" s="175">
        <v>29</v>
      </c>
      <c r="AG16" s="175">
        <v>30</v>
      </c>
      <c r="AH16" s="136">
        <v>31</v>
      </c>
      <c r="AI16" s="145"/>
      <c r="AJ16" s="146"/>
      <c r="AK16" s="142"/>
      <c r="AL16" s="139"/>
      <c r="AM16" s="137"/>
      <c r="AN16" s="1"/>
      <c r="AO16" s="94">
        <f t="shared" si="2"/>
        <v>40756</v>
      </c>
      <c r="AP16" s="12"/>
      <c r="AQ16" s="12"/>
      <c r="AR16" s="12"/>
      <c r="AS16" s="12"/>
      <c r="AT16" s="13">
        <f t="shared" si="3"/>
        <v>8.75</v>
      </c>
      <c r="AU16" s="13">
        <f t="shared" si="0"/>
        <v>6.916666666666667</v>
      </c>
      <c r="AV16" s="13">
        <f t="shared" si="1"/>
        <v>6.416666666666667</v>
      </c>
      <c r="AW16" s="13">
        <f t="shared" si="4"/>
        <v>0</v>
      </c>
      <c r="AX16" s="14">
        <f t="shared" si="5"/>
        <v>0</v>
      </c>
      <c r="AY16" s="7">
        <f t="shared" si="6"/>
        <v>0</v>
      </c>
      <c r="AZ16" s="7">
        <f>31-AY16</f>
        <v>31</v>
      </c>
      <c r="BA16" s="7">
        <f t="shared" si="7"/>
        <v>31</v>
      </c>
    </row>
    <row r="17" spans="1:53" ht="18" customHeight="1">
      <c r="A17" s="160">
        <v>40787</v>
      </c>
      <c r="B17" s="131"/>
      <c r="C17" s="133"/>
      <c r="D17" s="134"/>
      <c r="E17" s="140"/>
      <c r="F17" s="134"/>
      <c r="G17" s="166">
        <v>1</v>
      </c>
      <c r="H17" s="166">
        <v>2</v>
      </c>
      <c r="I17" s="135">
        <v>3</v>
      </c>
      <c r="J17" s="136">
        <v>4</v>
      </c>
      <c r="K17" s="166">
        <v>5</v>
      </c>
      <c r="L17" s="167">
        <v>6</v>
      </c>
      <c r="M17" s="166">
        <v>7</v>
      </c>
      <c r="N17" s="166">
        <v>8</v>
      </c>
      <c r="O17" s="169">
        <v>9</v>
      </c>
      <c r="P17" s="135">
        <v>10</v>
      </c>
      <c r="Q17" s="136">
        <v>11</v>
      </c>
      <c r="R17" s="166">
        <v>12</v>
      </c>
      <c r="S17" s="172">
        <v>13</v>
      </c>
      <c r="T17" s="166">
        <v>14</v>
      </c>
      <c r="U17" s="166">
        <v>15</v>
      </c>
      <c r="V17" s="171">
        <v>16</v>
      </c>
      <c r="W17" s="135">
        <v>17</v>
      </c>
      <c r="X17" s="136">
        <v>18</v>
      </c>
      <c r="Y17" s="134">
        <v>19</v>
      </c>
      <c r="Z17" s="140">
        <v>20</v>
      </c>
      <c r="AA17" s="134">
        <v>21</v>
      </c>
      <c r="AB17" s="134">
        <v>22</v>
      </c>
      <c r="AC17" s="164" t="s">
        <v>94</v>
      </c>
      <c r="AD17" s="135">
        <v>24</v>
      </c>
      <c r="AE17" s="136">
        <v>25</v>
      </c>
      <c r="AF17" s="134">
        <v>26</v>
      </c>
      <c r="AG17" s="140">
        <v>27</v>
      </c>
      <c r="AH17" s="134">
        <v>28</v>
      </c>
      <c r="AI17" s="134">
        <v>29</v>
      </c>
      <c r="AJ17" s="164" t="s">
        <v>96</v>
      </c>
      <c r="AK17" s="142"/>
      <c r="AL17" s="139"/>
      <c r="AM17" s="137"/>
      <c r="AN17" s="1"/>
      <c r="AO17" s="94">
        <f t="shared" si="2"/>
        <v>40787</v>
      </c>
      <c r="AP17" s="12">
        <v>8</v>
      </c>
      <c r="AQ17" s="12">
        <v>12</v>
      </c>
      <c r="AR17" s="12">
        <v>2</v>
      </c>
      <c r="AS17" s="12"/>
      <c r="AT17" s="13">
        <f t="shared" si="3"/>
        <v>8.75</v>
      </c>
      <c r="AU17" s="13">
        <f t="shared" si="0"/>
        <v>6.916666666666667</v>
      </c>
      <c r="AV17" s="13">
        <f t="shared" si="1"/>
        <v>6.416666666666667</v>
      </c>
      <c r="AW17" s="13">
        <f t="shared" si="4"/>
        <v>0</v>
      </c>
      <c r="AX17" s="14">
        <f t="shared" si="5"/>
        <v>165.83333333333334</v>
      </c>
      <c r="AY17" s="7">
        <f t="shared" si="6"/>
        <v>22</v>
      </c>
      <c r="AZ17" s="7">
        <f>30-AY17</f>
        <v>8</v>
      </c>
      <c r="BA17" s="7">
        <f t="shared" si="7"/>
        <v>30</v>
      </c>
    </row>
    <row r="18" spans="1:53" ht="18" customHeight="1">
      <c r="A18" s="160">
        <v>40817</v>
      </c>
      <c r="B18" s="135">
        <v>1</v>
      </c>
      <c r="C18" s="136">
        <v>2</v>
      </c>
      <c r="D18" s="134">
        <v>3</v>
      </c>
      <c r="E18" s="134">
        <v>4</v>
      </c>
      <c r="F18" s="134">
        <v>5</v>
      </c>
      <c r="G18" s="134">
        <v>6</v>
      </c>
      <c r="H18" s="164" t="s">
        <v>80</v>
      </c>
      <c r="I18" s="135">
        <v>8</v>
      </c>
      <c r="J18" s="143">
        <v>9</v>
      </c>
      <c r="K18" s="175">
        <v>10</v>
      </c>
      <c r="L18" s="177">
        <v>11</v>
      </c>
      <c r="M18" s="143">
        <v>12</v>
      </c>
      <c r="N18" s="132">
        <v>13</v>
      </c>
      <c r="O18" s="164" t="s">
        <v>82</v>
      </c>
      <c r="P18" s="135">
        <v>15</v>
      </c>
      <c r="Q18" s="136">
        <v>16</v>
      </c>
      <c r="R18" s="134">
        <v>17</v>
      </c>
      <c r="S18" s="134">
        <v>18</v>
      </c>
      <c r="T18" s="134">
        <v>19</v>
      </c>
      <c r="U18" s="132">
        <v>20</v>
      </c>
      <c r="V18" s="164" t="s">
        <v>87</v>
      </c>
      <c r="W18" s="135">
        <v>22</v>
      </c>
      <c r="X18" s="136">
        <v>23</v>
      </c>
      <c r="Y18" s="134">
        <v>24</v>
      </c>
      <c r="Z18" s="134">
        <v>25</v>
      </c>
      <c r="AA18" s="134">
        <v>26</v>
      </c>
      <c r="AB18" s="134">
        <v>27</v>
      </c>
      <c r="AC18" s="164" t="s">
        <v>92</v>
      </c>
      <c r="AD18" s="135">
        <v>29</v>
      </c>
      <c r="AE18" s="136">
        <v>30</v>
      </c>
      <c r="AF18" s="176">
        <v>31</v>
      </c>
      <c r="AG18" s="161"/>
      <c r="AH18" s="161"/>
      <c r="AI18" s="161"/>
      <c r="AJ18" s="161"/>
      <c r="AK18" s="142"/>
      <c r="AL18" s="139"/>
      <c r="AM18" s="161"/>
      <c r="AN18" s="1"/>
      <c r="AO18" s="94">
        <f t="shared" si="2"/>
        <v>40817</v>
      </c>
      <c r="AP18" s="12">
        <v>13</v>
      </c>
      <c r="AQ18" s="12"/>
      <c r="AR18" s="12">
        <v>4</v>
      </c>
      <c r="AS18" s="12"/>
      <c r="AT18" s="13">
        <f t="shared" si="3"/>
        <v>8.75</v>
      </c>
      <c r="AU18" s="13">
        <f t="shared" si="0"/>
        <v>6.916666666666667</v>
      </c>
      <c r="AV18" s="13">
        <f t="shared" si="1"/>
        <v>6.416666666666667</v>
      </c>
      <c r="AW18" s="13">
        <f t="shared" si="4"/>
        <v>0</v>
      </c>
      <c r="AX18" s="14">
        <f t="shared" si="5"/>
        <v>139.41666666666666</v>
      </c>
      <c r="AY18" s="7">
        <f t="shared" si="6"/>
        <v>17</v>
      </c>
      <c r="AZ18" s="7">
        <f>31-AY18</f>
        <v>14</v>
      </c>
      <c r="BA18" s="7">
        <f t="shared" si="7"/>
        <v>31</v>
      </c>
    </row>
    <row r="19" spans="1:53" ht="18" customHeight="1" thickBot="1">
      <c r="A19" s="160">
        <v>40848</v>
      </c>
      <c r="B19" s="131"/>
      <c r="C19" s="133"/>
      <c r="D19" s="140"/>
      <c r="E19" s="143">
        <v>1</v>
      </c>
      <c r="F19" s="134">
        <v>2</v>
      </c>
      <c r="G19" s="134">
        <v>3</v>
      </c>
      <c r="H19" s="164" t="s">
        <v>76</v>
      </c>
      <c r="I19" s="135">
        <v>5</v>
      </c>
      <c r="J19" s="136">
        <v>6</v>
      </c>
      <c r="K19" s="134">
        <v>7</v>
      </c>
      <c r="L19" s="140">
        <v>8</v>
      </c>
      <c r="M19" s="134">
        <v>9</v>
      </c>
      <c r="N19" s="132">
        <v>10</v>
      </c>
      <c r="O19" s="164" t="s">
        <v>83</v>
      </c>
      <c r="P19" s="135">
        <v>12</v>
      </c>
      <c r="Q19" s="136">
        <v>13</v>
      </c>
      <c r="R19" s="134">
        <v>14</v>
      </c>
      <c r="S19" s="141">
        <v>15</v>
      </c>
      <c r="T19" s="134">
        <v>16</v>
      </c>
      <c r="U19" s="134">
        <v>17</v>
      </c>
      <c r="V19" s="164" t="s">
        <v>88</v>
      </c>
      <c r="W19" s="135">
        <v>19</v>
      </c>
      <c r="X19" s="153">
        <v>20</v>
      </c>
      <c r="Y19" s="134">
        <v>21</v>
      </c>
      <c r="Z19" s="140">
        <v>22</v>
      </c>
      <c r="AA19" s="147">
        <v>23</v>
      </c>
      <c r="AB19" s="134">
        <v>24</v>
      </c>
      <c r="AC19" s="164" t="s">
        <v>93</v>
      </c>
      <c r="AD19" s="135">
        <v>26</v>
      </c>
      <c r="AE19" s="136">
        <v>27</v>
      </c>
      <c r="AF19" s="134">
        <v>28</v>
      </c>
      <c r="AG19" s="140">
        <v>29</v>
      </c>
      <c r="AH19" s="134">
        <v>30</v>
      </c>
      <c r="AI19" s="137"/>
      <c r="AJ19" s="137"/>
      <c r="AK19" s="142"/>
      <c r="AL19" s="139"/>
      <c r="AM19" s="137"/>
      <c r="AN19" s="1"/>
      <c r="AO19" s="94">
        <f t="shared" si="2"/>
        <v>40848</v>
      </c>
      <c r="AP19" s="12">
        <v>17</v>
      </c>
      <c r="AQ19" s="12"/>
      <c r="AR19" s="12">
        <v>4</v>
      </c>
      <c r="AS19" s="12"/>
      <c r="AT19" s="13">
        <f t="shared" si="3"/>
        <v>8.75</v>
      </c>
      <c r="AU19" s="13">
        <f t="shared" si="0"/>
        <v>6.916666666666667</v>
      </c>
      <c r="AV19" s="13">
        <f t="shared" si="1"/>
        <v>6.416666666666667</v>
      </c>
      <c r="AW19" s="13">
        <f t="shared" si="4"/>
        <v>0</v>
      </c>
      <c r="AX19" s="14">
        <f t="shared" si="5"/>
        <v>174.41666666666666</v>
      </c>
      <c r="AY19" s="7">
        <f t="shared" si="6"/>
        <v>21</v>
      </c>
      <c r="AZ19" s="7">
        <f>30-AY19</f>
        <v>9</v>
      </c>
      <c r="BA19" s="7">
        <f t="shared" si="7"/>
        <v>30</v>
      </c>
    </row>
    <row r="20" spans="1:53" ht="18" customHeight="1" thickBot="1" thickTop="1">
      <c r="A20" s="160">
        <v>40878</v>
      </c>
      <c r="B20" s="131"/>
      <c r="C20" s="133"/>
      <c r="D20" s="134"/>
      <c r="E20" s="140"/>
      <c r="F20" s="134"/>
      <c r="G20" s="134">
        <v>1</v>
      </c>
      <c r="H20" s="164" t="s">
        <v>81</v>
      </c>
      <c r="I20" s="135">
        <v>3</v>
      </c>
      <c r="J20" s="136">
        <v>4</v>
      </c>
      <c r="K20" s="175">
        <v>5</v>
      </c>
      <c r="L20" s="143">
        <v>6</v>
      </c>
      <c r="M20" s="175">
        <v>7</v>
      </c>
      <c r="N20" s="143">
        <v>8</v>
      </c>
      <c r="O20" s="174">
        <v>9</v>
      </c>
      <c r="P20" s="135">
        <v>10</v>
      </c>
      <c r="Q20" s="136">
        <v>11</v>
      </c>
      <c r="R20" s="134">
        <v>12</v>
      </c>
      <c r="S20" s="140">
        <v>13</v>
      </c>
      <c r="T20" s="144">
        <v>14</v>
      </c>
      <c r="U20" s="134">
        <v>15</v>
      </c>
      <c r="V20" s="165" t="s">
        <v>91</v>
      </c>
      <c r="W20" s="135">
        <v>17</v>
      </c>
      <c r="X20" s="148">
        <v>18</v>
      </c>
      <c r="Y20" s="144">
        <v>19</v>
      </c>
      <c r="Z20" s="140">
        <v>20</v>
      </c>
      <c r="AA20" s="144">
        <v>21</v>
      </c>
      <c r="AB20" s="144">
        <v>22</v>
      </c>
      <c r="AC20" s="163">
        <v>23</v>
      </c>
      <c r="AD20" s="154">
        <v>24</v>
      </c>
      <c r="AE20" s="143">
        <v>25</v>
      </c>
      <c r="AF20" s="158">
        <v>26</v>
      </c>
      <c r="AG20" s="175">
        <v>27</v>
      </c>
      <c r="AH20" s="175">
        <v>28</v>
      </c>
      <c r="AI20" s="175">
        <v>29</v>
      </c>
      <c r="AJ20" s="159">
        <v>30</v>
      </c>
      <c r="AK20" s="142">
        <v>31</v>
      </c>
      <c r="AL20" s="139"/>
      <c r="AM20" s="137"/>
      <c r="AN20" s="1"/>
      <c r="AO20" s="94">
        <f t="shared" si="2"/>
        <v>40878</v>
      </c>
      <c r="AP20" s="12">
        <v>9</v>
      </c>
      <c r="AQ20" s="12"/>
      <c r="AR20" s="12">
        <v>2</v>
      </c>
      <c r="AS20" s="12">
        <v>1</v>
      </c>
      <c r="AT20" s="13">
        <f t="shared" si="3"/>
        <v>8.75</v>
      </c>
      <c r="AU20" s="13">
        <f t="shared" si="0"/>
        <v>6.916666666666667</v>
      </c>
      <c r="AV20" s="13">
        <f t="shared" si="1"/>
        <v>6.416666666666667</v>
      </c>
      <c r="AW20" s="13">
        <f>4+(0/60)</f>
        <v>4</v>
      </c>
      <c r="AX20" s="14">
        <f t="shared" si="5"/>
        <v>95.58333333333333</v>
      </c>
      <c r="AY20" s="7">
        <f t="shared" si="6"/>
        <v>12</v>
      </c>
      <c r="AZ20" s="7">
        <f>31-AY20</f>
        <v>19</v>
      </c>
      <c r="BA20" s="7">
        <f t="shared" si="7"/>
        <v>31</v>
      </c>
    </row>
    <row r="21" spans="1:53" ht="9.75" customHeight="1" thickBot="1" thickTop="1">
      <c r="A21" s="30"/>
      <c r="B21" s="31"/>
      <c r="C21" s="31"/>
      <c r="D21" s="31"/>
      <c r="E21" s="31"/>
      <c r="F21" s="31"/>
      <c r="G21" s="31"/>
      <c r="H21" s="32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3"/>
      <c r="AN21" s="1"/>
      <c r="AO21" s="1"/>
      <c r="AP21" s="1"/>
      <c r="AQ21" s="1"/>
      <c r="AR21" s="1"/>
      <c r="AS21" s="1"/>
      <c r="AT21" s="10"/>
      <c r="AU21" s="10"/>
      <c r="AV21" s="10"/>
      <c r="AW21" s="1"/>
      <c r="AX21" s="10"/>
      <c r="AY21" s="1"/>
      <c r="AZ21" s="1"/>
      <c r="BA21" s="1"/>
    </row>
    <row r="22" spans="1:53" ht="16.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1"/>
      <c r="AO22" s="18" t="s">
        <v>2</v>
      </c>
      <c r="AP22" s="7">
        <f>SUM(AP9:AP20)</f>
        <v>133</v>
      </c>
      <c r="AQ22" s="7">
        <f>SUM(AQ9:AQ20)</f>
        <v>46</v>
      </c>
      <c r="AR22" s="7">
        <f>SUM(AR9:AR20)</f>
        <v>32</v>
      </c>
      <c r="AS22" s="7">
        <f>SUM(AS9:AS20)</f>
        <v>2</v>
      </c>
      <c r="AT22" s="14"/>
      <c r="AU22" s="14"/>
      <c r="AV22" s="14"/>
      <c r="AW22" s="14"/>
      <c r="AX22" s="14">
        <f>SUM(AX9:AX20)</f>
        <v>1695.9999999999998</v>
      </c>
      <c r="AY22" s="7">
        <f>SUM(AY9:AY20)</f>
        <v>213</v>
      </c>
      <c r="AZ22" s="7">
        <f>SUM(AZ9:AZ20)</f>
        <v>152</v>
      </c>
      <c r="BA22" s="7">
        <f>SUM(BA9:BA20)</f>
        <v>365</v>
      </c>
    </row>
    <row r="23" spans="1:53" ht="18" customHeight="1">
      <c r="A23" s="34"/>
      <c r="B23" s="114"/>
      <c r="C23" s="35"/>
      <c r="D23" s="36" t="s">
        <v>47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96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8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5"/>
      <c r="AY23" s="1"/>
      <c r="AZ23" s="1"/>
      <c r="BA23" s="1"/>
    </row>
    <row r="24" spans="1:53" ht="18" customHeight="1" thickBot="1">
      <c r="A24" s="39" t="s">
        <v>19</v>
      </c>
      <c r="B24" s="41"/>
      <c r="C24" s="40"/>
      <c r="D24" s="39" t="s">
        <v>20</v>
      </c>
      <c r="E24" s="41"/>
      <c r="F24" s="41"/>
      <c r="G24" s="41"/>
      <c r="H24" s="41"/>
      <c r="I24" s="42"/>
      <c r="J24" s="41" t="s">
        <v>21</v>
      </c>
      <c r="K24" s="41"/>
      <c r="L24" s="41"/>
      <c r="M24" s="41"/>
      <c r="N24" s="41"/>
      <c r="O24" s="43"/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1"/>
      <c r="AN24" s="1"/>
      <c r="AO24" s="16"/>
      <c r="AP24" s="102"/>
      <c r="AQ24" s="102"/>
      <c r="AR24" s="102"/>
      <c r="AS24" s="102"/>
      <c r="AT24" s="113"/>
      <c r="AU24" s="10"/>
      <c r="AV24" s="10"/>
      <c r="AW24" s="1"/>
      <c r="AX24" s="1"/>
      <c r="AY24" s="1"/>
      <c r="AZ24" s="1"/>
      <c r="BA24" s="17">
        <v>1696</v>
      </c>
    </row>
    <row r="25" spans="1:53" ht="18" customHeight="1" thickTop="1">
      <c r="A25" s="44" t="s">
        <v>22</v>
      </c>
      <c r="B25" s="115"/>
      <c r="C25" s="45"/>
      <c r="D25" s="46" t="s">
        <v>48</v>
      </c>
      <c r="E25" s="47"/>
      <c r="F25" s="47"/>
      <c r="G25" s="47"/>
      <c r="H25" s="47"/>
      <c r="I25" s="48"/>
      <c r="J25" s="51" t="s">
        <v>49</v>
      </c>
      <c r="K25" s="47"/>
      <c r="L25" s="47"/>
      <c r="M25" s="47"/>
      <c r="N25" s="47"/>
      <c r="O25" s="50"/>
      <c r="P25" s="99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1"/>
      <c r="AN25" s="1"/>
      <c r="AO25" s="1"/>
      <c r="AP25" s="102"/>
      <c r="AQ25" s="1"/>
      <c r="AR25" s="102"/>
      <c r="AS25" s="1"/>
      <c r="AT25" s="1"/>
      <c r="AU25" s="1"/>
      <c r="AV25" s="1"/>
      <c r="AW25" s="1"/>
      <c r="AX25" s="1"/>
      <c r="AY25" s="1"/>
      <c r="AZ25" s="92"/>
      <c r="BA25" s="10">
        <f>AX22-BA24</f>
        <v>0</v>
      </c>
    </row>
    <row r="26" spans="1:53" ht="18" customHeight="1">
      <c r="A26" s="103" t="s">
        <v>50</v>
      </c>
      <c r="B26" s="116"/>
      <c r="C26" s="104"/>
      <c r="D26" s="46" t="s">
        <v>97</v>
      </c>
      <c r="E26" s="47"/>
      <c r="F26" s="47"/>
      <c r="G26" s="47"/>
      <c r="H26" s="47"/>
      <c r="I26" s="48"/>
      <c r="J26" s="49"/>
      <c r="K26" s="47"/>
      <c r="L26" s="47"/>
      <c r="M26" s="47"/>
      <c r="N26" s="47"/>
      <c r="O26" s="50"/>
      <c r="P26" s="99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1"/>
      <c r="AO26" s="1"/>
      <c r="AP26" s="102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1"/>
    </row>
    <row r="27" spans="1:42" ht="18" customHeight="1" thickBot="1">
      <c r="A27" s="53" t="s">
        <v>46</v>
      </c>
      <c r="B27" s="117"/>
      <c r="C27" s="105" t="s">
        <v>51</v>
      </c>
      <c r="D27" s="46" t="s">
        <v>52</v>
      </c>
      <c r="E27" s="47"/>
      <c r="F27" s="47"/>
      <c r="G27" s="47"/>
      <c r="H27" s="47"/>
      <c r="I27" s="48"/>
      <c r="J27" s="49"/>
      <c r="K27" s="54"/>
      <c r="L27" s="54"/>
      <c r="M27" s="54"/>
      <c r="N27" s="54"/>
      <c r="O27" s="55"/>
      <c r="P27" s="99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1"/>
      <c r="AP27" s="178"/>
    </row>
    <row r="28" spans="1:51" ht="18" customHeight="1" thickBot="1" thickTop="1">
      <c r="A28" s="53" t="s">
        <v>53</v>
      </c>
      <c r="B28" s="120"/>
      <c r="C28" s="106" t="s">
        <v>63</v>
      </c>
      <c r="D28" s="46" t="s">
        <v>105</v>
      </c>
      <c r="E28" s="47"/>
      <c r="F28" s="47"/>
      <c r="G28" s="47"/>
      <c r="H28" s="47"/>
      <c r="I28" s="48"/>
      <c r="J28" s="49" t="s">
        <v>44</v>
      </c>
      <c r="K28" s="54"/>
      <c r="L28" s="54"/>
      <c r="M28" s="54"/>
      <c r="N28" s="54"/>
      <c r="O28" s="55"/>
      <c r="P28" s="99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1"/>
      <c r="AN28" s="1"/>
      <c r="AO28" s="1"/>
      <c r="AP28" s="11"/>
      <c r="AQ28" s="1"/>
      <c r="AR28" s="1"/>
      <c r="AS28" s="1"/>
      <c r="AT28" s="1"/>
      <c r="AU28" s="1"/>
      <c r="AV28" s="1"/>
      <c r="AW28" s="1"/>
      <c r="AX28" s="1"/>
      <c r="AY28" s="11"/>
    </row>
    <row r="29" spans="1:42" ht="18" customHeight="1" thickBot="1" thickTop="1">
      <c r="A29" s="53" t="s">
        <v>53</v>
      </c>
      <c r="B29" s="116"/>
      <c r="C29" s="106" t="s">
        <v>61</v>
      </c>
      <c r="D29" s="206" t="s">
        <v>64</v>
      </c>
      <c r="E29" s="207"/>
      <c r="F29" s="207"/>
      <c r="G29" s="207"/>
      <c r="H29" s="207"/>
      <c r="I29" s="208"/>
      <c r="J29" s="51"/>
      <c r="K29" s="47"/>
      <c r="L29" s="47"/>
      <c r="M29" s="47"/>
      <c r="N29" s="47"/>
      <c r="O29" s="50"/>
      <c r="P29" s="99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1"/>
      <c r="AP29" s="178"/>
    </row>
    <row r="30" spans="1:39" ht="18" customHeight="1" thickBot="1" thickTop="1">
      <c r="A30" s="58"/>
      <c r="B30" s="72"/>
      <c r="C30" s="25"/>
      <c r="D30" s="59"/>
      <c r="E30" s="60"/>
      <c r="F30" s="60"/>
      <c r="G30" s="60"/>
      <c r="H30" s="60"/>
      <c r="I30" s="61"/>
      <c r="J30" s="62"/>
      <c r="K30" s="31"/>
      <c r="L30" s="31"/>
      <c r="M30" s="31"/>
      <c r="N30" s="31"/>
      <c r="O30" s="33"/>
      <c r="P30" s="99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1"/>
    </row>
    <row r="31" spans="1:39" ht="18" customHeight="1">
      <c r="A31" s="27"/>
      <c r="B31" s="28"/>
      <c r="C31" s="29"/>
      <c r="D31" s="63"/>
      <c r="E31" s="64"/>
      <c r="F31" s="65" t="s">
        <v>0</v>
      </c>
      <c r="G31" s="66"/>
      <c r="H31" s="67"/>
      <c r="I31" s="68" t="s">
        <v>23</v>
      </c>
      <c r="J31" s="65" t="s">
        <v>24</v>
      </c>
      <c r="K31" s="67"/>
      <c r="L31" s="69" t="s">
        <v>25</v>
      </c>
      <c r="M31" s="70"/>
      <c r="N31" s="70"/>
      <c r="O31" s="71"/>
      <c r="P31" s="99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1"/>
    </row>
    <row r="32" spans="1:41" ht="18" customHeight="1">
      <c r="A32" s="73"/>
      <c r="B32" s="52"/>
      <c r="C32" s="56"/>
      <c r="D32" s="74" t="s">
        <v>26</v>
      </c>
      <c r="E32" s="75"/>
      <c r="F32" s="51" t="s">
        <v>22</v>
      </c>
      <c r="G32" s="47"/>
      <c r="H32" s="48"/>
      <c r="I32" s="76">
        <f>+AP22</f>
        <v>133</v>
      </c>
      <c r="J32" s="51" t="s">
        <v>54</v>
      </c>
      <c r="K32" s="48"/>
      <c r="L32" s="51" t="s">
        <v>99</v>
      </c>
      <c r="M32" s="47"/>
      <c r="N32" s="47"/>
      <c r="O32" s="50"/>
      <c r="P32" s="99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1"/>
      <c r="AN32" s="1"/>
      <c r="AO32" s="2"/>
    </row>
    <row r="33" spans="1:41" ht="18" customHeight="1">
      <c r="A33" s="73"/>
      <c r="B33" s="52"/>
      <c r="C33" s="56"/>
      <c r="D33" s="77" t="s">
        <v>27</v>
      </c>
      <c r="E33" s="107"/>
      <c r="F33" s="51" t="s">
        <v>50</v>
      </c>
      <c r="G33" s="47"/>
      <c r="H33" s="48"/>
      <c r="I33" s="76">
        <f>+AQ22</f>
        <v>46</v>
      </c>
      <c r="J33" s="51" t="s">
        <v>98</v>
      </c>
      <c r="K33" s="48"/>
      <c r="L33" s="51" t="s">
        <v>101</v>
      </c>
      <c r="M33" s="47"/>
      <c r="N33" s="47"/>
      <c r="O33" s="50"/>
      <c r="P33" s="99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1"/>
      <c r="AN33" s="2"/>
      <c r="AO33" s="2"/>
    </row>
    <row r="34" spans="1:41" ht="18" customHeight="1" thickBot="1">
      <c r="A34" s="78"/>
      <c r="B34" s="118"/>
      <c r="C34" s="56"/>
      <c r="D34" s="77" t="s">
        <v>28</v>
      </c>
      <c r="E34" s="105" t="s">
        <v>51</v>
      </c>
      <c r="F34" s="51" t="s">
        <v>46</v>
      </c>
      <c r="G34" s="47"/>
      <c r="H34" s="48"/>
      <c r="I34" s="76">
        <f>+AR22</f>
        <v>32</v>
      </c>
      <c r="J34" s="51" t="s">
        <v>55</v>
      </c>
      <c r="K34" s="48"/>
      <c r="L34" s="51" t="s">
        <v>102</v>
      </c>
      <c r="M34" s="47"/>
      <c r="N34" s="47"/>
      <c r="O34" s="50"/>
      <c r="P34" s="99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1"/>
      <c r="AN34" s="2"/>
      <c r="AO34" s="2"/>
    </row>
    <row r="35" spans="1:41" ht="18" customHeight="1" thickBot="1" thickTop="1">
      <c r="A35" s="73"/>
      <c r="B35" s="52"/>
      <c r="C35" s="56"/>
      <c r="D35" s="77" t="s">
        <v>29</v>
      </c>
      <c r="E35" s="106" t="s">
        <v>63</v>
      </c>
      <c r="F35" s="51" t="s">
        <v>53</v>
      </c>
      <c r="G35" s="47"/>
      <c r="H35" s="48"/>
      <c r="I35" s="79">
        <v>1</v>
      </c>
      <c r="J35" s="51" t="s">
        <v>103</v>
      </c>
      <c r="K35" s="48"/>
      <c r="L35" s="51" t="s">
        <v>103</v>
      </c>
      <c r="M35" s="47"/>
      <c r="N35" s="47"/>
      <c r="O35" s="50"/>
      <c r="P35" s="99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1"/>
      <c r="AN35" s="2"/>
      <c r="AO35" s="2"/>
    </row>
    <row r="36" spans="1:41" ht="18" customHeight="1" thickBot="1" thickTop="1">
      <c r="A36" s="73"/>
      <c r="B36" s="52"/>
      <c r="C36" s="56"/>
      <c r="D36" s="124"/>
      <c r="E36" s="106" t="s">
        <v>61</v>
      </c>
      <c r="F36" s="127" t="s">
        <v>53</v>
      </c>
      <c r="G36" s="87"/>
      <c r="H36" s="88"/>
      <c r="I36" s="85">
        <v>1</v>
      </c>
      <c r="J36" s="181" t="s">
        <v>65</v>
      </c>
      <c r="K36" s="182"/>
      <c r="L36" s="86" t="s">
        <v>65</v>
      </c>
      <c r="M36" s="87"/>
      <c r="N36" s="87"/>
      <c r="O36" s="89"/>
      <c r="P36" s="99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1"/>
      <c r="AN36" s="2"/>
      <c r="AO36" s="2"/>
    </row>
    <row r="37" spans="1:39" ht="18" customHeight="1">
      <c r="A37" s="73"/>
      <c r="B37" s="52"/>
      <c r="C37" s="56"/>
      <c r="D37" s="25"/>
      <c r="E37" s="80"/>
      <c r="F37" s="126" t="s">
        <v>30</v>
      </c>
      <c r="G37" s="125"/>
      <c r="H37" s="57"/>
      <c r="I37" s="75">
        <v>61</v>
      </c>
      <c r="J37" s="25" t="s">
        <v>31</v>
      </c>
      <c r="K37" s="25"/>
      <c r="L37" s="25"/>
      <c r="M37" s="25"/>
      <c r="N37" s="25">
        <f>SUM(I32:I36)</f>
        <v>213</v>
      </c>
      <c r="O37" s="56"/>
      <c r="P37" s="99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1"/>
    </row>
    <row r="38" spans="1:39" ht="18" customHeight="1">
      <c r="A38" s="73"/>
      <c r="B38" s="52"/>
      <c r="C38" s="56"/>
      <c r="D38" s="77" t="s">
        <v>32</v>
      </c>
      <c r="E38" s="93"/>
      <c r="F38" s="51" t="s">
        <v>33</v>
      </c>
      <c r="G38" s="47"/>
      <c r="H38" s="48"/>
      <c r="I38" s="76">
        <v>46</v>
      </c>
      <c r="J38" s="25" t="s">
        <v>34</v>
      </c>
      <c r="K38" s="25"/>
      <c r="L38" s="25"/>
      <c r="M38" s="25"/>
      <c r="N38" s="25">
        <f>SUM(I37:I40)</f>
        <v>152</v>
      </c>
      <c r="O38" s="56"/>
      <c r="P38" s="99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</row>
    <row r="39" spans="1:39" ht="18" customHeight="1">
      <c r="A39" s="73"/>
      <c r="B39" s="52"/>
      <c r="C39" s="56"/>
      <c r="D39" s="77" t="s">
        <v>35</v>
      </c>
      <c r="E39" s="81"/>
      <c r="F39" s="51" t="s">
        <v>36</v>
      </c>
      <c r="G39" s="47"/>
      <c r="H39" s="48"/>
      <c r="I39" s="76">
        <v>15</v>
      </c>
      <c r="J39" s="25" t="s">
        <v>37</v>
      </c>
      <c r="K39" s="25"/>
      <c r="L39" s="25"/>
      <c r="M39" s="25"/>
      <c r="N39" s="82">
        <f>N37+N38</f>
        <v>365</v>
      </c>
      <c r="O39" s="56"/>
      <c r="P39" s="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1"/>
    </row>
    <row r="40" spans="1:39" ht="18" customHeight="1">
      <c r="A40" s="73"/>
      <c r="B40" s="52"/>
      <c r="C40" s="56"/>
      <c r="D40" s="77" t="s">
        <v>38</v>
      </c>
      <c r="E40" s="83"/>
      <c r="F40" s="51" t="s">
        <v>39</v>
      </c>
      <c r="G40" s="47"/>
      <c r="H40" s="48"/>
      <c r="I40" s="76">
        <v>30</v>
      </c>
      <c r="J40" s="25"/>
      <c r="K40" s="25"/>
      <c r="L40" s="25"/>
      <c r="M40" s="25"/>
      <c r="N40" s="25"/>
      <c r="O40" s="56"/>
      <c r="P40" s="99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1"/>
    </row>
    <row r="41" spans="1:39" ht="18" customHeight="1" thickBot="1">
      <c r="A41" s="30"/>
      <c r="B41" s="31"/>
      <c r="C41" s="33"/>
      <c r="D41" s="84"/>
      <c r="E41" s="85"/>
      <c r="F41" s="86" t="s">
        <v>2</v>
      </c>
      <c r="G41" s="87"/>
      <c r="H41" s="88"/>
      <c r="I41" s="85">
        <f>SUM(I32:I40)</f>
        <v>365</v>
      </c>
      <c r="J41" s="86" t="s">
        <v>1</v>
      </c>
      <c r="K41" s="88"/>
      <c r="L41" s="86" t="s">
        <v>66</v>
      </c>
      <c r="M41" s="87"/>
      <c r="N41" s="87"/>
      <c r="O41" s="89"/>
      <c r="P41" s="108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10"/>
    </row>
    <row r="42" spans="1:39" ht="12.75" customHeight="1" thickBot="1">
      <c r="A42" s="111"/>
      <c r="B42" s="111"/>
      <c r="C42" s="111"/>
      <c r="D42" s="112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</row>
    <row r="43" spans="1:39" ht="18" customHeight="1">
      <c r="A43" s="27"/>
      <c r="B43" s="28"/>
      <c r="C43" s="28"/>
      <c r="D43" s="128" t="s">
        <v>40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30"/>
    </row>
    <row r="44" spans="1:39" ht="18" customHeight="1">
      <c r="A44" s="73"/>
      <c r="B44" s="52"/>
      <c r="C44" s="52"/>
      <c r="D44" s="192" t="s">
        <v>57</v>
      </c>
      <c r="E44" s="191"/>
      <c r="F44" s="191"/>
      <c r="G44" s="191"/>
      <c r="H44" s="191"/>
      <c r="I44" s="191"/>
      <c r="J44" s="191"/>
      <c r="K44" s="191"/>
      <c r="L44" s="193"/>
      <c r="M44" s="185" t="s">
        <v>71</v>
      </c>
      <c r="N44" s="191"/>
      <c r="O44" s="191"/>
      <c r="P44" s="191"/>
      <c r="Q44" s="191"/>
      <c r="R44" s="191"/>
      <c r="S44" s="191"/>
      <c r="T44" s="191"/>
      <c r="U44" s="193"/>
      <c r="V44" s="185" t="s">
        <v>72</v>
      </c>
      <c r="W44" s="191"/>
      <c r="X44" s="191"/>
      <c r="Y44" s="191"/>
      <c r="Z44" s="191"/>
      <c r="AA44" s="191"/>
      <c r="AB44" s="191"/>
      <c r="AC44" s="191"/>
      <c r="AD44" s="191"/>
      <c r="AE44" s="185" t="s">
        <v>74</v>
      </c>
      <c r="AF44" s="204"/>
      <c r="AG44" s="204"/>
      <c r="AH44" s="204"/>
      <c r="AI44" s="204"/>
      <c r="AJ44" s="204"/>
      <c r="AK44" s="204"/>
      <c r="AL44" s="204"/>
      <c r="AM44" s="205"/>
    </row>
    <row r="45" spans="1:39" ht="18" customHeight="1">
      <c r="A45" s="73"/>
      <c r="B45" s="52"/>
      <c r="C45" s="52"/>
      <c r="D45" s="192" t="s">
        <v>56</v>
      </c>
      <c r="E45" s="191"/>
      <c r="F45" s="191"/>
      <c r="G45" s="191"/>
      <c r="H45" s="191"/>
      <c r="I45" s="191"/>
      <c r="J45" s="191"/>
      <c r="K45" s="191"/>
      <c r="L45" s="193"/>
      <c r="M45" s="179" t="s">
        <v>68</v>
      </c>
      <c r="N45" s="180"/>
      <c r="O45" s="180"/>
      <c r="P45" s="180"/>
      <c r="Q45" s="180"/>
      <c r="R45" s="180"/>
      <c r="S45" s="180"/>
      <c r="T45" s="180"/>
      <c r="U45" s="180"/>
      <c r="V45" s="185" t="s">
        <v>104</v>
      </c>
      <c r="W45" s="191"/>
      <c r="X45" s="191"/>
      <c r="Y45" s="191"/>
      <c r="Z45" s="191"/>
      <c r="AA45" s="191"/>
      <c r="AB45" s="191"/>
      <c r="AC45" s="191"/>
      <c r="AD45" s="191"/>
      <c r="AE45" s="179" t="s">
        <v>43</v>
      </c>
      <c r="AF45" s="183"/>
      <c r="AG45" s="183"/>
      <c r="AH45" s="183"/>
      <c r="AI45" s="183"/>
      <c r="AJ45" s="183"/>
      <c r="AK45" s="183"/>
      <c r="AL45" s="183"/>
      <c r="AM45" s="184"/>
    </row>
    <row r="46" spans="1:39" ht="18" customHeight="1">
      <c r="A46" s="73"/>
      <c r="B46" s="52"/>
      <c r="C46" s="52"/>
      <c r="D46" s="192" t="s">
        <v>62</v>
      </c>
      <c r="E46" s="191"/>
      <c r="F46" s="191"/>
      <c r="G46" s="191"/>
      <c r="H46" s="191"/>
      <c r="I46" s="191"/>
      <c r="J46" s="191"/>
      <c r="K46" s="191"/>
      <c r="L46" s="193"/>
      <c r="M46" s="185" t="s">
        <v>70</v>
      </c>
      <c r="N46" s="186"/>
      <c r="O46" s="186"/>
      <c r="P46" s="186"/>
      <c r="Q46" s="186"/>
      <c r="R46" s="186"/>
      <c r="S46" s="186"/>
      <c r="T46" s="186"/>
      <c r="U46" s="194"/>
      <c r="V46" s="185" t="s">
        <v>58</v>
      </c>
      <c r="W46" s="186"/>
      <c r="X46" s="186"/>
      <c r="Y46" s="186"/>
      <c r="Z46" s="186"/>
      <c r="AA46" s="186"/>
      <c r="AB46" s="186"/>
      <c r="AC46" s="186"/>
      <c r="AD46" s="194"/>
      <c r="AE46" s="185" t="s">
        <v>44</v>
      </c>
      <c r="AF46" s="186"/>
      <c r="AG46" s="186"/>
      <c r="AH46" s="186"/>
      <c r="AI46" s="186"/>
      <c r="AJ46" s="186"/>
      <c r="AK46" s="186"/>
      <c r="AL46" s="186"/>
      <c r="AM46" s="187"/>
    </row>
    <row r="47" spans="1:39" ht="18" customHeight="1" thickBot="1">
      <c r="A47" s="30"/>
      <c r="B47" s="31"/>
      <c r="C47" s="31"/>
      <c r="D47" s="198" t="s">
        <v>59</v>
      </c>
      <c r="E47" s="199"/>
      <c r="F47" s="199"/>
      <c r="G47" s="199"/>
      <c r="H47" s="199"/>
      <c r="I47" s="199"/>
      <c r="J47" s="199"/>
      <c r="K47" s="199"/>
      <c r="L47" s="200"/>
      <c r="M47" s="195" t="s">
        <v>69</v>
      </c>
      <c r="N47" s="196"/>
      <c r="O47" s="196"/>
      <c r="P47" s="196"/>
      <c r="Q47" s="196"/>
      <c r="R47" s="196"/>
      <c r="S47" s="196"/>
      <c r="T47" s="196"/>
      <c r="U47" s="201"/>
      <c r="V47" s="195" t="s">
        <v>73</v>
      </c>
      <c r="W47" s="196"/>
      <c r="X47" s="196"/>
      <c r="Y47" s="196"/>
      <c r="Z47" s="196"/>
      <c r="AA47" s="196"/>
      <c r="AB47" s="196"/>
      <c r="AC47" s="196"/>
      <c r="AD47" s="201"/>
      <c r="AE47" s="195" t="s">
        <v>44</v>
      </c>
      <c r="AF47" s="196"/>
      <c r="AG47" s="196"/>
      <c r="AH47" s="196"/>
      <c r="AI47" s="196"/>
      <c r="AJ47" s="196"/>
      <c r="AK47" s="196"/>
      <c r="AL47" s="196"/>
      <c r="AM47" s="197"/>
    </row>
    <row r="48" spans="1:39" ht="13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</row>
    <row r="49" spans="1:39" ht="13.5" customHeight="1">
      <c r="A49" s="25"/>
      <c r="B49" s="25"/>
      <c r="C49" s="90" t="s">
        <v>41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3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91"/>
      <c r="AL49" s="23"/>
      <c r="AM49" s="23"/>
    </row>
    <row r="50" spans="1:39" ht="13.5" customHeight="1">
      <c r="A50" s="25"/>
      <c r="B50" s="25"/>
      <c r="C50" s="90" t="s">
        <v>42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91"/>
      <c r="AL50" s="23"/>
      <c r="AM50" s="23"/>
    </row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21">
    <mergeCell ref="D29:I29"/>
    <mergeCell ref="D45:L45"/>
    <mergeCell ref="AE47:AM47"/>
    <mergeCell ref="D47:L47"/>
    <mergeCell ref="M47:U47"/>
    <mergeCell ref="V47:AD47"/>
    <mergeCell ref="AO4:BA4"/>
    <mergeCell ref="D44:L44"/>
    <mergeCell ref="M44:U44"/>
    <mergeCell ref="V44:AD44"/>
    <mergeCell ref="AE44:AM44"/>
    <mergeCell ref="M45:U45"/>
    <mergeCell ref="J36:K36"/>
    <mergeCell ref="AE45:AM45"/>
    <mergeCell ref="AE46:AM46"/>
    <mergeCell ref="G3:AF3"/>
    <mergeCell ref="G4:AF4"/>
    <mergeCell ref="V45:AD45"/>
    <mergeCell ref="D46:L46"/>
    <mergeCell ref="M46:U46"/>
    <mergeCell ref="V46:AD46"/>
  </mergeCells>
  <printOptions horizontalCentered="1" verticalCentered="1"/>
  <pageMargins left="0.4724409448818898" right="0.3937007874015748" top="0.3937007874015748" bottom="0.5905511811023623" header="0" footer="0.2755905511811024"/>
  <pageSetup fitToHeight="1" fitToWidth="1" horizontalDpi="600" verticalDpi="600" orientation="landscape" paperSize="9" scale="58" r:id="rId2"/>
  <headerFooter alignWithMargins="0">
    <oddFooter>&amp;L&amp;10&amp;D&amp;R&amp;10&amp;F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Alstom Transporte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jramon</dc:creator>
  <cp:keywords/>
  <dc:description/>
  <cp:lastModifiedBy>Pedri</cp:lastModifiedBy>
  <cp:lastPrinted>2010-10-13T13:12:26Z</cp:lastPrinted>
  <dcterms:created xsi:type="dcterms:W3CDTF">1999-10-08T10:51:03Z</dcterms:created>
  <dcterms:modified xsi:type="dcterms:W3CDTF">2011-07-27T16:16:47Z</dcterms:modified>
  <cp:category/>
  <cp:version/>
  <cp:contentType/>
  <cp:contentStatus/>
</cp:coreProperties>
</file>